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'Бюджет'!$A$13</definedName>
    <definedName name="FIO" localSheetId="0">'Бюджет'!$D$13</definedName>
    <definedName name="SIGN" localSheetId="0">'Бюджет'!$A$13:$F$14</definedName>
    <definedName name="_xlnm.Print_Titles" localSheetId="0">'Бюджет'!$4:$4</definedName>
  </definedNames>
  <calcPr fullCalcOnLoad="1"/>
</workbook>
</file>

<file path=xl/sharedStrings.xml><?xml version="1.0" encoding="utf-8"?>
<sst xmlns="http://schemas.openxmlformats.org/spreadsheetml/2006/main" count="1436" uniqueCount="313">
  <si>
    <t>руб.</t>
  </si>
  <si>
    <t/>
  </si>
  <si>
    <t>Раздел</t>
  </si>
  <si>
    <t>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</si>
  <si>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</si>
  <si>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</si>
  <si>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</si>
  <si>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</si>
  <si>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</si>
  <si>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</si>
  <si>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</si>
  <si>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</si>
  <si>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</si>
  <si>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</si>
  <si>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</si>
  <si>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</si>
  <si>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</si>
  <si>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0021100</t>
  </si>
  <si>
    <t>Председатель представительного органа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</si>
  <si>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</si>
  <si>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</si>
  <si>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0020452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</si>
  <si>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</si>
  <si>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0020458</t>
  </si>
  <si>
    <t>Организация работы комиссий по делам несовершеннолетних и защите их прав</t>
  </si>
  <si>
    <t>0020478</t>
  </si>
  <si>
    <t>Осуществление органами местного самоупрвления государственных полномочий в области охраны окружающей среды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</si>
  <si>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</si>
  <si>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</si>
  <si>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0020409</t>
  </si>
  <si>
    <t>Организация работы финансовых органов за счет субсидии из областного бюджета</t>
  </si>
  <si>
    <t>0022500</t>
  </si>
  <si>
    <t>Руководитель контрольно-счетной палаты муниципального образования</t>
  </si>
  <si>
    <t>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</si>
  <si>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</si>
  <si>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</si>
  <si>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</si>
  <si>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</si>
  <si>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</si>
  <si>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14</t>
  </si>
  <si>
    <t>Другие общегосударственные вопросы</t>
  </si>
  <si>
    <t>0013800</t>
  </si>
  <si>
    <t>Государственная регистрация актов гражданского состояния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</si>
  <si>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</si>
  <si>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</si>
  <si>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Органы внутренних дел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</si>
  <si>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</si>
  <si>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</si>
  <si>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</si>
  <si>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</si>
  <si>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</si>
  <si>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</si>
  <si>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</si>
  <si>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</si>
  <si>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2027102</t>
  </si>
  <si>
    <t>Продовольственное обеспечение вне рамок государственного оборонного заказа</t>
  </si>
  <si>
    <t>2027201</t>
  </si>
  <si>
    <t>Вещевое обеспечение в рамках государственного оборонного заказа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</si>
  <si>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</si>
  <si>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</si>
  <si>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</si>
  <si>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</si>
  <si>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</si>
  <si>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</si>
  <si>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</si>
  <si>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</si>
  <si>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3029900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</si>
  <si>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</si>
  <si>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</si>
  <si>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</si>
  <si>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Другие вопросы в области национальной экономики</t>
  </si>
  <si>
    <t>1020102</t>
  </si>
  <si>
    <t>Бюджетные инвестиции в объекты капитального строительства  собственности муниципальных образований</t>
  </si>
  <si>
    <t>003</t>
  </si>
  <si>
    <t>Бюджетные инвестиции</t>
  </si>
  <si>
    <t>3400300</t>
  </si>
  <si>
    <t>Мероприятия по землеустройству и землепользованию</t>
  </si>
  <si>
    <t>5221900</t>
  </si>
  <si>
    <t>Областная целевая программа  "Доступное и комфортное жилье - гражданам России" в Челябинской области на 2008 - 2011 гг</t>
  </si>
  <si>
    <t>05</t>
  </si>
  <si>
    <t>Жилищное хозяйство</t>
  </si>
  <si>
    <t>0980101</t>
  </si>
  <si>
    <t>Субсидии местным бюджетам за счет средств Фонда содействия реформированию жилищно-коммунального хозяйства на капитальный ремонт многоквартирных домов</t>
  </si>
  <si>
    <t>911</t>
  </si>
  <si>
    <t>Субсидии юридическим лицам на обеспечение мероприятий по капитальному ремонту многоквартирных домов</t>
  </si>
  <si>
    <t>0980201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</si>
  <si>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2009-2011 годы"</t>
  </si>
  <si>
    <t>006</t>
  </si>
  <si>
    <t>Субсидии юридическим лицам</t>
  </si>
  <si>
    <t>3500100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</si>
  <si>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</si>
  <si>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3500300</t>
  </si>
  <si>
    <t>Мероприятия в области жилищного хозяйства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</si>
  <si>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</si>
  <si>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</si>
  <si>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</si>
  <si>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</si>
  <si>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</si>
  <si>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</si>
  <si>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</si>
  <si>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</si>
  <si>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</si>
  <si>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</si>
  <si>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905</t>
  </si>
  <si>
    <t>Расходы на оплату топливно-энергетических ресурсов, услуг водоснабжения, водоотведения, потребляемых муниц.бюджетными учреждениями, и электрической энергии, расходуемой на уличное освещение за счет субсидии из областного бюджета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</si>
  <si>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</si>
  <si>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</si>
  <si>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6000266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</si>
  <si>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</si>
  <si>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6000300</t>
  </si>
  <si>
    <t>Озеленение</t>
  </si>
  <si>
    <t>6000400</t>
  </si>
  <si>
    <t>Организация содержание мест захоронения</t>
  </si>
  <si>
    <t>6000500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</si>
  <si>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</si>
  <si>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</si>
  <si>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0029900</t>
  </si>
  <si>
    <t>7950012</t>
  </si>
  <si>
    <t>Нац.проект "Доступное и комфортное жилье - гражданам России "," Модернизация объектов коммун.инфраструктуры "</t>
  </si>
  <si>
    <t>7950014</t>
  </si>
  <si>
    <t>Программа выполнения наказов избирателей, данных депутатам ЧГО Ш созыва</t>
  </si>
  <si>
    <t>Охрана объектов растительного и животного мира и среды их обитания</t>
  </si>
  <si>
    <t>4100100</t>
  </si>
  <si>
    <t>Природоохранные мероприятия</t>
  </si>
  <si>
    <t>Другие вопросы в области охраны окружающей среды</t>
  </si>
  <si>
    <t>7950005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</si>
  <si>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2008-2010 гг"</t>
  </si>
  <si>
    <t>07</t>
  </si>
  <si>
    <t>Дошкольное образование</t>
  </si>
  <si>
    <t>4209900</t>
  </si>
  <si>
    <t>910</t>
  </si>
  <si>
    <t>Организация воспитания и обучения детей-инвалидов на дому и в дошкольных учреждениях</t>
  </si>
  <si>
    <t>4209962</t>
  </si>
  <si>
    <t>Субсидии на обеспечение продуктами питания учреждений социальной сферы муниципальных образований</t>
  </si>
  <si>
    <t>Общее образование</t>
  </si>
  <si>
    <t>4219900</t>
  </si>
  <si>
    <t>906</t>
  </si>
  <si>
    <t>Субсидия на выплату библиотечным работникам лечебного пособия и ежемесячной надбавки к заработной плате за выслугу лет</t>
  </si>
  <si>
    <t>4219908</t>
  </si>
  <si>
    <t>Субсидии на решение вопросов местного значения в сфере образования</t>
  </si>
  <si>
    <t>917</t>
  </si>
  <si>
    <t>субсидия на решение вопросов местного значения в сфере образования</t>
  </si>
  <si>
    <t>4219953</t>
  </si>
  <si>
    <t>Обеспечение деятельности школ-детских садов,школначальных,неполных средних за счет субвенции на обеспечение государственных прав граждан в сфере образования</t>
  </si>
  <si>
    <t>4219959</t>
  </si>
  <si>
    <t>Субсидия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</si>
  <si>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4219962</t>
  </si>
  <si>
    <t>4239900</t>
  </si>
  <si>
    <t>4249945</t>
  </si>
  <si>
    <t>Расходы за счет субвенции из областного бюджета на содержание и обеспечение деятельности детских домов</t>
  </si>
  <si>
    <t>4249970</t>
  </si>
  <si>
    <t>Субсидии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</si>
  <si>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4339900</t>
  </si>
  <si>
    <t>4339949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</si>
  <si>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 ,воспитанников с отклонениями в развитии</t>
  </si>
  <si>
    <t>5200900</t>
  </si>
  <si>
    <t>Ежемесячное денежное вознаграждение за классное руководство</t>
  </si>
  <si>
    <t>Молодежная политика и оздоровление детей</t>
  </si>
  <si>
    <t>4310100</t>
  </si>
  <si>
    <t>Проведение мероприятий для детей и молодежи</t>
  </si>
  <si>
    <t>022</t>
  </si>
  <si>
    <t>Мероприятия в сфере образования</t>
  </si>
  <si>
    <t>4320200</t>
  </si>
  <si>
    <t>Оздоровление детей</t>
  </si>
  <si>
    <t>4329900</t>
  </si>
  <si>
    <t>Другие вопросы в области образования</t>
  </si>
  <si>
    <t>4529900</t>
  </si>
  <si>
    <t>5221500</t>
  </si>
  <si>
    <t>ОЦП "Развитие дошкольного образования в Челябинской области"</t>
  </si>
  <si>
    <t>08</t>
  </si>
  <si>
    <t>Культура</t>
  </si>
  <si>
    <t>4409900</t>
  </si>
  <si>
    <t>4419900</t>
  </si>
  <si>
    <t>4429900</t>
  </si>
  <si>
    <t>4429970</t>
  </si>
  <si>
    <t>4500600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</si>
  <si>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</si>
  <si>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4508500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</si>
  <si>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</si>
  <si>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</si>
  <si>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Стационарная медицинская помощь</t>
  </si>
  <si>
    <t>4709900</t>
  </si>
  <si>
    <t>4709962</t>
  </si>
  <si>
    <t>Амбулаторная помощь</t>
  </si>
  <si>
    <t>4789900</t>
  </si>
  <si>
    <t>Фельдшерско-акушнрские пункты</t>
  </si>
  <si>
    <t>Медицинская помощь в дневных стационарах всех типов</t>
  </si>
  <si>
    <t>Скорая медицинская помощь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</si>
  <si>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</si>
  <si>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</si>
  <si>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Заготовка, переработка, хранение и обеспечение безопасности донорской крови и её компонентов</t>
  </si>
  <si>
    <t>4729900</t>
  </si>
  <si>
    <t>Физическая культура и спорт</t>
  </si>
  <si>
    <t>4829900</t>
  </si>
  <si>
    <t>5129700</t>
  </si>
  <si>
    <t>Мероприятия в области здравоохранения, спорта и физической культуры, туризма</t>
  </si>
  <si>
    <t>10</t>
  </si>
  <si>
    <t>Другие вопросы в области здравоохранения, физической культуры и спорта</t>
  </si>
  <si>
    <t>5220900</t>
  </si>
  <si>
    <t>ОЦП "Противодействия злоупотреблению наркотическими средствами и психотропными веществами и их незаконному обороту в Челяб.области на 2007-2009 гг"</t>
  </si>
  <si>
    <t>079</t>
  </si>
  <si>
    <t>5221603</t>
  </si>
  <si>
    <t>ОЦП Подпрограмма "Здоровый ребенок"</t>
  </si>
  <si>
    <t>5221800</t>
  </si>
  <si>
    <t>ОЦП реализации нац.проекта "Здоровье"</t>
  </si>
  <si>
    <t>7950031</t>
  </si>
  <si>
    <t>Программа развития здравоохранения города Чебаркуля на 2006-2010 гг</t>
  </si>
  <si>
    <t>Пенсионное обеспечение</t>
  </si>
  <si>
    <t>4900102</t>
  </si>
  <si>
    <t>Доплаты к пенсиям государственных служащих субъектов РФ и муниципальных служащих</t>
  </si>
  <si>
    <t>Социальное обслуживание населения</t>
  </si>
  <si>
    <t>5079900</t>
  </si>
  <si>
    <t>5079950</t>
  </si>
  <si>
    <t>Субвенции на реализацию переданных полномочий по социальному обслуживанию населения</t>
  </si>
  <si>
    <t>Социальное обеспечение населения</t>
  </si>
  <si>
    <t>5050054</t>
  </si>
  <si>
    <t>"Расходы за счет субвенции из областного бюджета на предоставление мер социальной поддержки отдельным категориям граждан"</t>
  </si>
  <si>
    <t>5050063</t>
  </si>
  <si>
    <t>Субвенция на обеспечение мер социальной поддержки граждан, имеющих звание "Ветеран труда Челябинской области"</t>
  </si>
  <si>
    <t>5050064</t>
  </si>
  <si>
    <t>"Расходы за счет субвенции из областного бюджета на обеспечение мер социальной поддержки граждан,имеющих звание "Ветеран труда Чел. области(другие меры  соцподдержки граждан,имеющих звание "Ветеран труда Челябинской области)"</t>
  </si>
  <si>
    <t>5052205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</si>
  <si>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</si>
  <si>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</si>
  <si>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</si>
  <si>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5053040</t>
  </si>
  <si>
    <t>Расходы за счет субвенции из областного бюджета на ежемесячное пособие на ребенка</t>
  </si>
  <si>
    <t>5053101</t>
  </si>
  <si>
    <t>Расходы за счет субвенции из областного бюджета на обеспечение мер социальной поддержки ветеранов труда и труженников тыла(З-н чел обл."О мерах соцподдержки ветеранов в Чел.обл. ежеквартальные выплаты на оплату проезда</t>
  </si>
  <si>
    <t>5053102</t>
  </si>
  <si>
    <t>Расходы за счет субвенции из областного бюджета на обеспечение мер социальной поддержки ветеранов труда и труженников тыла(другие меры социальной поддержки ветеранов труда и труженников тыла)</t>
  </si>
  <si>
    <t>5053331</t>
  </si>
  <si>
    <t>Расходы за счет субвенции из областного бюджета  на ежеквартальные денежные выплаты на оплату проезда ( Закон Челябинской области ""Ветеран труда Челябинской области</t>
  </si>
  <si>
    <t>5053332</t>
  </si>
  <si>
    <t>Расходы за счет субвенции из областного бюджета на другие меры социальной поддержки граждан. имеющих звание "Ветеран труда Челябинской области"</t>
  </si>
  <si>
    <t>5053354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</si>
  <si>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</si>
  <si>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5053372</t>
  </si>
  <si>
    <t>Расходы за счет субвенции из областного бюджета на выплату областного единовременного пособия при рождении ребенка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</si>
  <si>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</si>
  <si>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</si>
  <si>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5053694</t>
  </si>
  <si>
    <t>Обеспечение жилыми помещениями детей-сирот,детей,оставшихся без попечения родителей, а также детей,находящихся под опекой(попичительством),не имеющих закрепленного жилого помещения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</si>
  <si>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</si>
  <si>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</si>
  <si>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</si>
  <si>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</si>
  <si>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5054701</t>
  </si>
  <si>
    <t>"Расходы за счет субвенции из областного бюджета на обеспечение мер соц. поддержки реабилитированных лиц илий,признанных пострадавшими от политических репрессий(З-н ЧО "О мерах соцподдержки жертв полит. репрессий в ЧО(ежеквартальные денежные выплаты на оплату проезда))</t>
  </si>
  <si>
    <t>5054702</t>
  </si>
  <si>
    <t>"Расходы за счет субвенции из областного бюджета на обеспечение мер социальной поддержки реабилитированных лиц илий,признанных пострадавшими от политических репрессий(другие меры соцподдержки)</t>
  </si>
  <si>
    <t>5054800</t>
  </si>
  <si>
    <t>Предоставление гражданам субсидий на оплату жилого помещения и коммунальных услуг</t>
  </si>
  <si>
    <t>5055510</t>
  </si>
  <si>
    <t>Расходы за счет сувенции из областного бюджета на ежемесячное пособие на ребенка ( закон Челябинской области "  ежемесячном пособии на ребенка")</t>
  </si>
  <si>
    <t>5055523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</si>
  <si>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</si>
  <si>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5055524</t>
  </si>
  <si>
    <t>Расходы за счет субвенции из областного бюджета на другие меры соцподдержки ветеранов труда и труженников тыла</t>
  </si>
  <si>
    <t>5055533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</si>
  <si>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соцподдержки жертв политических репрессий в Челябинской области")</t>
  </si>
  <si>
    <t>5055534</t>
  </si>
  <si>
    <t>Расходы счет субвенции из областного бюджета на тдругие меры соцподдержки реабилитированных лиц и лиц.признанных пострадавшими от политических репрессий</t>
  </si>
  <si>
    <t>5059972</t>
  </si>
  <si>
    <t>"Расходы за счет субвенции из областного бюджета на выплату областного единовременного пособия при рождении ребенка"</t>
  </si>
  <si>
    <t>5220600</t>
  </si>
  <si>
    <t>ОЦП "Социальная поддержка инвалидов в Челябинской области" на 2007-2010 гг</t>
  </si>
  <si>
    <t>068</t>
  </si>
  <si>
    <t>Мероприятия в области социальной политики</t>
  </si>
  <si>
    <t>5221901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</si>
  <si>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</si>
  <si>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5221902</t>
  </si>
  <si>
    <t>НП "Доступное и комфортное жилье - гражданам России", п/п "Предоставление работникам бюджетной сферы безвоздмездных субсидий на приобретение или строительство жилья"</t>
  </si>
  <si>
    <t>7950010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</si>
  <si>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</si>
  <si>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7950011</t>
  </si>
  <si>
    <t>Охрана семьи и детства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</si>
  <si>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</si>
  <si>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</si>
  <si>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5201311</t>
  </si>
  <si>
    <t>Выплаты приемной семье на содержание подопечных детей</t>
  </si>
  <si>
    <t>909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</si>
  <si>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</si>
  <si>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5201312</t>
  </si>
  <si>
    <t>Оплата труда приемного родителя</t>
  </si>
  <si>
    <t>5201320</t>
  </si>
  <si>
    <t>Расходы за счет субвенции из областного бюджета на выплаты семьям опекунов на содержание подопечных детей</t>
  </si>
  <si>
    <t>Другие вопросы в области социальной политики</t>
  </si>
  <si>
    <t>0020406</t>
  </si>
  <si>
    <t>Организация работы органов управления социальной защиты населения муниципальных образований</t>
  </si>
  <si>
    <t>0020434</t>
  </si>
  <si>
    <t>Расходы на обеспечение деятельности по предоставлению гражданам субсидий</t>
  </si>
  <si>
    <t>0020444</t>
  </si>
  <si>
    <t>Расходы за счет субвенции из областного бюджета на организацию и осуществление деятельности по опеке и попечительству</t>
  </si>
  <si>
    <t>7950001</t>
  </si>
  <si>
    <t>Предоставление мер социальной поддержки Почетных граждан МО</t>
  </si>
  <si>
    <t>7950002</t>
  </si>
  <si>
    <t>Предоставление мер социальной поддержки Совета ветеранов МО</t>
  </si>
  <si>
    <t>7950003</t>
  </si>
  <si>
    <t>Оказание материальной помощи гражданам, оказавшимся в трудной жизненной ситуации</t>
  </si>
  <si>
    <t>7950004</t>
  </si>
  <si>
    <t>7950070</t>
  </si>
  <si>
    <t>"Семьи и дети группы риска"</t>
  </si>
  <si>
    <t>482</t>
  </si>
  <si>
    <t>7950071</t>
  </si>
  <si>
    <t>"О социальной поддержке населения Чебаркульского городского округа" на 2008 г.</t>
  </si>
  <si>
    <t>Материальная помощь в связи с пожаром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</si>
  <si>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</si>
  <si>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Начальник бюджетного отдела                                                           С.В.Вахитова</t>
  </si>
  <si>
    <t>Ассигнования на 2009 год</t>
  </si>
  <si>
    <t>Под раз дел</t>
  </si>
  <si>
    <t>Распределение бюджетных ассигнований на 2009 год по разделам, подразделам, целевым статьям и видам расходов классификации расходов бюджета</t>
  </si>
  <si>
    <t>Приложение №1 
к решению Собрания депутатов
Чебаркульского городского округа
от 06.10. 2009 г. № 830
Приложение №3
к решению Собрания депутатов
Чебаркульского городского округа
от 26.2008 г. №716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</si>
</sst>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2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10" fillId="0" borderId="5" xfId="0" applyFont="1" applyBorder="1" applyAlignment="1">
      <alignment horizontal="left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H327"/>
  <sheetViews>
    <sheetView showGridLines="0" tabSelected="1" workbookViewId="0" topLeftCell="A1">
      <selection activeCell="I2" sqref="I2"/>
    </sheetView>
  </sheetViews>
  <sheetFormatPr defaultColWidth="9.140625" defaultRowHeight="12.75" customHeight="1" outlineLevelRow="3"/>
  <cols>
    <col min="1" max="1" width="4.421875" style="0" customWidth="1"/>
    <col min="2" max="2" width="5.140625" style="0" customWidth="1"/>
    <col min="3" max="3" width="6.7109375" style="0" customWidth="1"/>
    <col min="4" max="4" width="6.140625" style="0" customWidth="1"/>
    <col min="5" max="5" width="58.421875" style="0" customWidth="1"/>
    <col min="6" max="6" width="13.140625" style="0" customWidth="1"/>
  </cols>
  <sheetData>
    <row r="1" spans="5:6" ht="108.75" customHeight="1">
      <c r="E1" s="22" t="s">
        <v>312</v>
      </c>
      <c r="F1" s="23"/>
    </row>
    <row r="2" spans="1:8" ht="51.75" customHeight="1">
      <c r="A2" s="24" t="s">
        <v>311</v>
      </c>
      <c r="B2" s="24"/>
      <c r="C2" s="24"/>
      <c r="D2" s="24"/>
      <c r="E2" s="24"/>
      <c r="F2" s="24"/>
      <c r="G2" s="14"/>
      <c r="H2" s="1"/>
    </row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6" ht="31.5">
      <c r="A4" s="2" t="s">
        <v>2</v>
      </c>
      <c r="B4" s="2" t="s">
        <v>310</v>
      </c>
      <c r="C4" s="2" t="s">
        <v>3</v>
      </c>
      <c r="D4" s="2" t="s">
        <v>4</v>
      </c>
      <c r="E4" s="2" t="s">
        <v>5</v>
      </c>
      <c r="F4" s="2" t="s">
        <v>309</v>
      </c>
    </row>
    <row r="5" spans="1:6" ht="12.75">
      <c r="A5" s="4" t="s">
        <v>6</v>
      </c>
      <c r="B5" s="6" t="s">
        <v>1</v>
      </c>
      <c r="C5" s="9" t="s">
        <v>1</v>
      </c>
      <c r="D5" s="20" t="s">
        <v>1</v>
      </c>
      <c r="E5" s="21"/>
      <c r="F5" s="11">
        <f>F6+F9+F14+F23+F30+F33</f>
        <v>50692644.95999999</v>
      </c>
    </row>
    <row r="6" spans="1:6" ht="30" customHeight="1" outlineLevel="1">
      <c r="A6" s="4" t="s">
        <v>6</v>
      </c>
      <c r="B6" s="6" t="s">
        <v>7</v>
      </c>
      <c r="C6" s="9" t="s">
        <v>1</v>
      </c>
      <c r="D6" s="16" t="s">
        <v>8</v>
      </c>
      <c r="E6" s="17"/>
      <c r="F6" s="11">
        <v>870200</v>
      </c>
    </row>
    <row r="7" spans="1:6" ht="12.75" outlineLevel="2">
      <c r="A7" s="4" t="s">
        <v>6</v>
      </c>
      <c r="B7" s="6" t="s">
        <v>7</v>
      </c>
      <c r="C7" s="9" t="s">
        <v>9</v>
      </c>
      <c r="D7" s="16" t="s">
        <v>10</v>
      </c>
      <c r="E7" s="17"/>
      <c r="F7" s="11">
        <v>870200</v>
      </c>
    </row>
    <row r="8" spans="1:6" ht="12.75" outlineLevel="3">
      <c r="A8" s="3" t="s">
        <v>6</v>
      </c>
      <c r="B8" s="3" t="s">
        <v>7</v>
      </c>
      <c r="C8" s="8" t="s">
        <v>9</v>
      </c>
      <c r="D8" s="8" t="s">
        <v>11</v>
      </c>
      <c r="E8" s="3" t="s">
        <v>12</v>
      </c>
      <c r="F8" s="12">
        <v>870200</v>
      </c>
    </row>
    <row r="9" spans="1:6" ht="30.75" customHeight="1" outlineLevel="1">
      <c r="A9" s="4" t="s">
        <v>6</v>
      </c>
      <c r="B9" s="6" t="s">
        <v>13</v>
      </c>
      <c r="C9" s="9" t="s">
        <v>1</v>
      </c>
      <c r="D9" s="16" t="s">
        <v>14</v>
      </c>
      <c r="E9" s="17"/>
      <c r="F9" s="11">
        <v>2890412</v>
      </c>
    </row>
    <row r="10" spans="1:6" ht="12.75" outlineLevel="2">
      <c r="A10" s="4" t="s">
        <v>6</v>
      </c>
      <c r="B10" s="6" t="s">
        <v>13</v>
      </c>
      <c r="C10" s="9" t="s">
        <v>15</v>
      </c>
      <c r="D10" s="16" t="s">
        <v>16</v>
      </c>
      <c r="E10" s="17"/>
      <c r="F10" s="11">
        <v>2220192</v>
      </c>
    </row>
    <row r="11" spans="1:6" ht="12.75" outlineLevel="3">
      <c r="A11" s="3" t="s">
        <v>6</v>
      </c>
      <c r="B11" s="3" t="s">
        <v>13</v>
      </c>
      <c r="C11" s="8" t="s">
        <v>15</v>
      </c>
      <c r="D11" s="8" t="s">
        <v>11</v>
      </c>
      <c r="E11" s="3" t="s">
        <v>12</v>
      </c>
      <c r="F11" s="12">
        <v>2220192</v>
      </c>
    </row>
    <row r="12" spans="1:6" ht="12.75" outlineLevel="2">
      <c r="A12" s="4" t="s">
        <v>6</v>
      </c>
      <c r="B12" s="6" t="s">
        <v>13</v>
      </c>
      <c r="C12" s="9" t="s">
        <v>17</v>
      </c>
      <c r="D12" s="16" t="s">
        <v>18</v>
      </c>
      <c r="E12" s="17"/>
      <c r="F12" s="11">
        <v>670220</v>
      </c>
    </row>
    <row r="13" spans="1:6" ht="12.75" outlineLevel="3">
      <c r="A13" s="3" t="s">
        <v>6</v>
      </c>
      <c r="B13" s="3" t="s">
        <v>13</v>
      </c>
      <c r="C13" s="8" t="s">
        <v>17</v>
      </c>
      <c r="D13" s="8" t="s">
        <v>11</v>
      </c>
      <c r="E13" s="3" t="s">
        <v>12</v>
      </c>
      <c r="F13" s="12">
        <v>670220</v>
      </c>
    </row>
    <row r="14" spans="1:6" ht="35.25" customHeight="1" outlineLevel="1">
      <c r="A14" s="4" t="s">
        <v>6</v>
      </c>
      <c r="B14" s="6" t="s">
        <v>19</v>
      </c>
      <c r="C14" s="9" t="s">
        <v>1</v>
      </c>
      <c r="D14" s="16" t="s">
        <v>20</v>
      </c>
      <c r="E14" s="17"/>
      <c r="F14" s="11">
        <v>16253324.98</v>
      </c>
    </row>
    <row r="15" spans="1:6" ht="12.75" outlineLevel="2">
      <c r="A15" s="4" t="s">
        <v>6</v>
      </c>
      <c r="B15" s="6" t="s">
        <v>19</v>
      </c>
      <c r="C15" s="9" t="s">
        <v>15</v>
      </c>
      <c r="D15" s="16" t="s">
        <v>16</v>
      </c>
      <c r="E15" s="17"/>
      <c r="F15" s="11">
        <v>15779124.98</v>
      </c>
    </row>
    <row r="16" spans="1:6" ht="12.75" outlineLevel="3">
      <c r="A16" s="3" t="s">
        <v>6</v>
      </c>
      <c r="B16" s="3" t="s">
        <v>19</v>
      </c>
      <c r="C16" s="8" t="s">
        <v>15</v>
      </c>
      <c r="D16" s="8" t="s">
        <v>11</v>
      </c>
      <c r="E16" s="3" t="s">
        <v>12</v>
      </c>
      <c r="F16" s="12">
        <v>15779124.98</v>
      </c>
    </row>
    <row r="17" spans="1:6" ht="27.75" customHeight="1" outlineLevel="2">
      <c r="A17" s="4" t="s">
        <v>6</v>
      </c>
      <c r="B17" s="6" t="s">
        <v>19</v>
      </c>
      <c r="C17" s="9" t="s">
        <v>21</v>
      </c>
      <c r="D17" s="16" t="s">
        <v>22</v>
      </c>
      <c r="E17" s="17"/>
      <c r="F17" s="11">
        <v>20500</v>
      </c>
    </row>
    <row r="18" spans="1:6" ht="15" customHeight="1" outlineLevel="3">
      <c r="A18" s="3" t="s">
        <v>6</v>
      </c>
      <c r="B18" s="3" t="s">
        <v>19</v>
      </c>
      <c r="C18" s="8" t="s">
        <v>21</v>
      </c>
      <c r="D18" s="8" t="s">
        <v>11</v>
      </c>
      <c r="E18" s="3" t="s">
        <v>12</v>
      </c>
      <c r="F18" s="12">
        <v>20500</v>
      </c>
    </row>
    <row r="19" spans="1:6" ht="12.75" outlineLevel="2">
      <c r="A19" s="4" t="s">
        <v>6</v>
      </c>
      <c r="B19" s="6" t="s">
        <v>19</v>
      </c>
      <c r="C19" s="9" t="s">
        <v>23</v>
      </c>
      <c r="D19" s="16" t="s">
        <v>24</v>
      </c>
      <c r="E19" s="17"/>
      <c r="F19" s="11">
        <v>236100</v>
      </c>
    </row>
    <row r="20" spans="1:6" ht="12.75" outlineLevel="3">
      <c r="A20" s="3" t="s">
        <v>6</v>
      </c>
      <c r="B20" s="3" t="s">
        <v>19</v>
      </c>
      <c r="C20" s="8" t="s">
        <v>23</v>
      </c>
      <c r="D20" s="8" t="s">
        <v>11</v>
      </c>
      <c r="E20" s="3" t="s">
        <v>12</v>
      </c>
      <c r="F20" s="12">
        <v>236100</v>
      </c>
    </row>
    <row r="21" spans="1:6" ht="26.25" customHeight="1" outlineLevel="2">
      <c r="A21" s="4" t="s">
        <v>6</v>
      </c>
      <c r="B21" s="6" t="s">
        <v>19</v>
      </c>
      <c r="C21" s="9" t="s">
        <v>25</v>
      </c>
      <c r="D21" s="16" t="s">
        <v>26</v>
      </c>
      <c r="E21" s="17"/>
      <c r="F21" s="11">
        <v>217600</v>
      </c>
    </row>
    <row r="22" spans="1:6" ht="12.75" outlineLevel="3">
      <c r="A22" s="3" t="s">
        <v>6</v>
      </c>
      <c r="B22" s="3" t="s">
        <v>19</v>
      </c>
      <c r="C22" s="8" t="s">
        <v>25</v>
      </c>
      <c r="D22" s="8" t="s">
        <v>11</v>
      </c>
      <c r="E22" s="3" t="s">
        <v>12</v>
      </c>
      <c r="F22" s="12">
        <v>217600</v>
      </c>
    </row>
    <row r="23" spans="1:6" ht="24.75" customHeight="1" outlineLevel="1">
      <c r="A23" s="4" t="s">
        <v>6</v>
      </c>
      <c r="B23" s="6" t="s">
        <v>27</v>
      </c>
      <c r="C23" s="9" t="s">
        <v>1</v>
      </c>
      <c r="D23" s="16" t="s">
        <v>28</v>
      </c>
      <c r="E23" s="17"/>
      <c r="F23" s="11">
        <v>7294700</v>
      </c>
    </row>
    <row r="24" spans="1:6" ht="12.75" outlineLevel="2">
      <c r="A24" s="4" t="s">
        <v>6</v>
      </c>
      <c r="B24" s="6" t="s">
        <v>27</v>
      </c>
      <c r="C24" s="9" t="s">
        <v>15</v>
      </c>
      <c r="D24" s="16" t="s">
        <v>16</v>
      </c>
      <c r="E24" s="17"/>
      <c r="F24" s="11">
        <v>760005</v>
      </c>
    </row>
    <row r="25" spans="1:6" ht="12.75" outlineLevel="3">
      <c r="A25" s="3" t="s">
        <v>6</v>
      </c>
      <c r="B25" s="3" t="s">
        <v>27</v>
      </c>
      <c r="C25" s="8" t="s">
        <v>15</v>
      </c>
      <c r="D25" s="8" t="s">
        <v>11</v>
      </c>
      <c r="E25" s="3" t="s">
        <v>12</v>
      </c>
      <c r="F25" s="12">
        <v>760005</v>
      </c>
    </row>
    <row r="26" spans="1:6" ht="24.75" customHeight="1" outlineLevel="2">
      <c r="A26" s="4" t="s">
        <v>6</v>
      </c>
      <c r="B26" s="6" t="s">
        <v>27</v>
      </c>
      <c r="C26" s="9" t="s">
        <v>29</v>
      </c>
      <c r="D26" s="16" t="s">
        <v>30</v>
      </c>
      <c r="E26" s="17"/>
      <c r="F26" s="11">
        <v>6042000</v>
      </c>
    </row>
    <row r="27" spans="1:6" ht="12.75" outlineLevel="3">
      <c r="A27" s="3" t="s">
        <v>6</v>
      </c>
      <c r="B27" s="3" t="s">
        <v>27</v>
      </c>
      <c r="C27" s="8" t="s">
        <v>29</v>
      </c>
      <c r="D27" s="8" t="s">
        <v>11</v>
      </c>
      <c r="E27" s="3" t="s">
        <v>12</v>
      </c>
      <c r="F27" s="12">
        <v>6042000</v>
      </c>
    </row>
    <row r="28" spans="1:6" ht="12.75" outlineLevel="2">
      <c r="A28" s="4" t="s">
        <v>6</v>
      </c>
      <c r="B28" s="6" t="s">
        <v>27</v>
      </c>
      <c r="C28" s="9" t="s">
        <v>31</v>
      </c>
      <c r="D28" s="16" t="s">
        <v>32</v>
      </c>
      <c r="E28" s="17"/>
      <c r="F28" s="11">
        <v>492695</v>
      </c>
    </row>
    <row r="29" spans="1:6" ht="12.75" outlineLevel="3">
      <c r="A29" s="3" t="s">
        <v>6</v>
      </c>
      <c r="B29" s="3" t="s">
        <v>27</v>
      </c>
      <c r="C29" s="8" t="s">
        <v>31</v>
      </c>
      <c r="D29" s="8" t="s">
        <v>11</v>
      </c>
      <c r="E29" s="3" t="s">
        <v>12</v>
      </c>
      <c r="F29" s="12">
        <v>492695</v>
      </c>
    </row>
    <row r="30" spans="1:6" ht="12.75" outlineLevel="1">
      <c r="A30" s="4" t="s">
        <v>6</v>
      </c>
      <c r="B30" s="6" t="s">
        <v>33</v>
      </c>
      <c r="C30" s="9" t="s">
        <v>1</v>
      </c>
      <c r="D30" s="16" t="s">
        <v>34</v>
      </c>
      <c r="E30" s="17"/>
      <c r="F30" s="11">
        <f>F31</f>
        <v>2002761.9</v>
      </c>
    </row>
    <row r="31" spans="1:6" ht="12.75" outlineLevel="2">
      <c r="A31" s="4" t="s">
        <v>6</v>
      </c>
      <c r="B31" s="6" t="s">
        <v>33</v>
      </c>
      <c r="C31" s="9" t="s">
        <v>35</v>
      </c>
      <c r="D31" s="16" t="s">
        <v>36</v>
      </c>
      <c r="E31" s="17"/>
      <c r="F31" s="11">
        <f>F32</f>
        <v>2002761.9</v>
      </c>
    </row>
    <row r="32" spans="1:6" ht="12.75" outlineLevel="3">
      <c r="A32" s="3" t="s">
        <v>6</v>
      </c>
      <c r="B32" s="3" t="s">
        <v>33</v>
      </c>
      <c r="C32" s="8" t="s">
        <v>35</v>
      </c>
      <c r="D32" s="8" t="s">
        <v>37</v>
      </c>
      <c r="E32" s="3" t="s">
        <v>38</v>
      </c>
      <c r="F32" s="12">
        <f>1652761.9+350000</f>
        <v>2002761.9</v>
      </c>
    </row>
    <row r="33" spans="1:6" ht="12.75" outlineLevel="1">
      <c r="A33" s="4" t="s">
        <v>6</v>
      </c>
      <c r="B33" s="6" t="s">
        <v>39</v>
      </c>
      <c r="C33" s="9" t="s">
        <v>1</v>
      </c>
      <c r="D33" s="16" t="s">
        <v>40</v>
      </c>
      <c r="E33" s="17"/>
      <c r="F33" s="11">
        <f>F34+F36+F38</f>
        <v>21381246.08</v>
      </c>
    </row>
    <row r="34" spans="1:6" ht="12.75" outlineLevel="2">
      <c r="A34" s="4" t="s">
        <v>6</v>
      </c>
      <c r="B34" s="6" t="s">
        <v>39</v>
      </c>
      <c r="C34" s="9" t="s">
        <v>41</v>
      </c>
      <c r="D34" s="16" t="s">
        <v>42</v>
      </c>
      <c r="E34" s="17"/>
      <c r="F34" s="11">
        <v>2344800</v>
      </c>
    </row>
    <row r="35" spans="1:6" ht="12.75" outlineLevel="3">
      <c r="A35" s="3" t="s">
        <v>6</v>
      </c>
      <c r="B35" s="3" t="s">
        <v>39</v>
      </c>
      <c r="C35" s="8" t="s">
        <v>41</v>
      </c>
      <c r="D35" s="8" t="s">
        <v>11</v>
      </c>
      <c r="E35" s="3" t="s">
        <v>12</v>
      </c>
      <c r="F35" s="12">
        <v>2344800</v>
      </c>
    </row>
    <row r="36" spans="1:6" ht="12.75" outlineLevel="2">
      <c r="A36" s="4" t="s">
        <v>6</v>
      </c>
      <c r="B36" s="6" t="s">
        <v>39</v>
      </c>
      <c r="C36" s="9" t="s">
        <v>15</v>
      </c>
      <c r="D36" s="16" t="s">
        <v>16</v>
      </c>
      <c r="E36" s="17"/>
      <c r="F36" s="11">
        <v>4100386.08</v>
      </c>
    </row>
    <row r="37" spans="1:6" ht="12.75" outlineLevel="3">
      <c r="A37" s="3" t="s">
        <v>6</v>
      </c>
      <c r="B37" s="3" t="s">
        <v>39</v>
      </c>
      <c r="C37" s="8" t="s">
        <v>15</v>
      </c>
      <c r="D37" s="8" t="s">
        <v>11</v>
      </c>
      <c r="E37" s="3" t="s">
        <v>12</v>
      </c>
      <c r="F37" s="12">
        <v>4100386.08</v>
      </c>
    </row>
    <row r="38" spans="1:6" ht="30" customHeight="1" outlineLevel="2">
      <c r="A38" s="4" t="s">
        <v>6</v>
      </c>
      <c r="B38" s="6" t="s">
        <v>39</v>
      </c>
      <c r="C38" s="9" t="s">
        <v>43</v>
      </c>
      <c r="D38" s="16" t="s">
        <v>44</v>
      </c>
      <c r="E38" s="17"/>
      <c r="F38" s="11">
        <f>F39</f>
        <v>14936060</v>
      </c>
    </row>
    <row r="39" spans="1:6" ht="12.75" outlineLevel="3">
      <c r="A39" s="3" t="s">
        <v>6</v>
      </c>
      <c r="B39" s="3" t="s">
        <v>39</v>
      </c>
      <c r="C39" s="8" t="s">
        <v>43</v>
      </c>
      <c r="D39" s="8" t="s">
        <v>11</v>
      </c>
      <c r="E39" s="3" t="s">
        <v>12</v>
      </c>
      <c r="F39" s="12">
        <f>11870650+3065410</f>
        <v>14936060</v>
      </c>
    </row>
    <row r="40" spans="1:6" ht="12.75">
      <c r="A40" s="4" t="s">
        <v>13</v>
      </c>
      <c r="B40" s="6" t="s">
        <v>1</v>
      </c>
      <c r="C40" s="9" t="s">
        <v>1</v>
      </c>
      <c r="D40" s="20" t="s">
        <v>1</v>
      </c>
      <c r="E40" s="21"/>
      <c r="F40" s="11">
        <f>17915100+408000+210000+800000</f>
        <v>19333100</v>
      </c>
    </row>
    <row r="41" spans="1:6" ht="12.75" outlineLevel="1">
      <c r="A41" s="4" t="s">
        <v>13</v>
      </c>
      <c r="B41" s="6" t="s">
        <v>7</v>
      </c>
      <c r="C41" s="9" t="s">
        <v>1</v>
      </c>
      <c r="D41" s="16" t="s">
        <v>45</v>
      </c>
      <c r="E41" s="17"/>
      <c r="F41" s="11">
        <f>15225100+408000+800000</f>
        <v>16433100</v>
      </c>
    </row>
    <row r="42" spans="1:6" ht="36" customHeight="1" outlineLevel="2">
      <c r="A42" s="4" t="s">
        <v>13</v>
      </c>
      <c r="B42" s="6" t="s">
        <v>7</v>
      </c>
      <c r="C42" s="9" t="s">
        <v>46</v>
      </c>
      <c r="D42" s="16" t="s">
        <v>47</v>
      </c>
      <c r="E42" s="17"/>
      <c r="F42" s="11">
        <v>4265700</v>
      </c>
    </row>
    <row r="43" spans="1:6" ht="25.5" outlineLevel="3">
      <c r="A43" s="3" t="s">
        <v>13</v>
      </c>
      <c r="B43" s="3" t="s">
        <v>7</v>
      </c>
      <c r="C43" s="8" t="s">
        <v>46</v>
      </c>
      <c r="D43" s="8" t="s">
        <v>48</v>
      </c>
      <c r="E43" s="3" t="s">
        <v>49</v>
      </c>
      <c r="F43" s="12">
        <v>4265700</v>
      </c>
    </row>
    <row r="44" spans="1:6" ht="12.75" outlineLevel="2">
      <c r="A44" s="4" t="s">
        <v>13</v>
      </c>
      <c r="B44" s="6" t="s">
        <v>7</v>
      </c>
      <c r="C44" s="9" t="s">
        <v>50</v>
      </c>
      <c r="D44" s="16" t="s">
        <v>51</v>
      </c>
      <c r="E44" s="17"/>
      <c r="F44" s="11">
        <f>F45</f>
        <v>9452011.79</v>
      </c>
    </row>
    <row r="45" spans="1:6" ht="25.5" outlineLevel="3">
      <c r="A45" s="3" t="s">
        <v>13</v>
      </c>
      <c r="B45" s="3" t="s">
        <v>7</v>
      </c>
      <c r="C45" s="8" t="s">
        <v>50</v>
      </c>
      <c r="D45" s="8" t="s">
        <v>48</v>
      </c>
      <c r="E45" s="3" t="s">
        <v>49</v>
      </c>
      <c r="F45" s="12">
        <f>8244011.79+408000+800000</f>
        <v>9452011.79</v>
      </c>
    </row>
    <row r="46" spans="1:6" ht="33.75" customHeight="1" outlineLevel="2">
      <c r="A46" s="4" t="s">
        <v>13</v>
      </c>
      <c r="B46" s="6" t="s">
        <v>7</v>
      </c>
      <c r="C46" s="9" t="s">
        <v>52</v>
      </c>
      <c r="D46" s="16" t="s">
        <v>53</v>
      </c>
      <c r="E46" s="17"/>
      <c r="F46" s="11">
        <v>2088327.97</v>
      </c>
    </row>
    <row r="47" spans="1:6" ht="25.5" outlineLevel="3">
      <c r="A47" s="3" t="s">
        <v>13</v>
      </c>
      <c r="B47" s="3" t="s">
        <v>7</v>
      </c>
      <c r="C47" s="8" t="s">
        <v>52</v>
      </c>
      <c r="D47" s="8" t="s">
        <v>48</v>
      </c>
      <c r="E47" s="3" t="s">
        <v>49</v>
      </c>
      <c r="F47" s="12">
        <v>2088327.97</v>
      </c>
    </row>
    <row r="48" spans="1:6" ht="19.5" customHeight="1" outlineLevel="2">
      <c r="A48" s="4" t="s">
        <v>13</v>
      </c>
      <c r="B48" s="6" t="s">
        <v>7</v>
      </c>
      <c r="C48" s="9" t="s">
        <v>54</v>
      </c>
      <c r="D48" s="16" t="s">
        <v>55</v>
      </c>
      <c r="E48" s="17"/>
      <c r="F48" s="11">
        <v>15000</v>
      </c>
    </row>
    <row r="49" spans="1:6" ht="25.5" outlineLevel="3">
      <c r="A49" s="3" t="s">
        <v>13</v>
      </c>
      <c r="B49" s="3" t="s">
        <v>7</v>
      </c>
      <c r="C49" s="8" t="s">
        <v>54</v>
      </c>
      <c r="D49" s="8" t="s">
        <v>48</v>
      </c>
      <c r="E49" s="3" t="s">
        <v>49</v>
      </c>
      <c r="F49" s="12">
        <v>15000</v>
      </c>
    </row>
    <row r="50" spans="1:6" ht="24" customHeight="1" outlineLevel="2">
      <c r="A50" s="4" t="s">
        <v>13</v>
      </c>
      <c r="B50" s="6" t="s">
        <v>7</v>
      </c>
      <c r="C50" s="9" t="s">
        <v>56</v>
      </c>
      <c r="D50" s="16" t="s">
        <v>57</v>
      </c>
      <c r="E50" s="17"/>
      <c r="F50" s="11">
        <v>92855.14</v>
      </c>
    </row>
    <row r="51" spans="1:6" ht="25.5" outlineLevel="3">
      <c r="A51" s="3" t="s">
        <v>13</v>
      </c>
      <c r="B51" s="3" t="s">
        <v>7</v>
      </c>
      <c r="C51" s="8" t="s">
        <v>56</v>
      </c>
      <c r="D51" s="8" t="s">
        <v>48</v>
      </c>
      <c r="E51" s="3" t="s">
        <v>49</v>
      </c>
      <c r="F51" s="12">
        <v>92855.14</v>
      </c>
    </row>
    <row r="52" spans="1:6" ht="12.75" outlineLevel="2">
      <c r="A52" s="4" t="s">
        <v>13</v>
      </c>
      <c r="B52" s="6" t="s">
        <v>7</v>
      </c>
      <c r="C52" s="9" t="s">
        <v>58</v>
      </c>
      <c r="D52" s="16" t="s">
        <v>59</v>
      </c>
      <c r="E52" s="17"/>
      <c r="F52" s="11">
        <v>69350</v>
      </c>
    </row>
    <row r="53" spans="1:6" ht="25.5" outlineLevel="3">
      <c r="A53" s="3" t="s">
        <v>13</v>
      </c>
      <c r="B53" s="3" t="s">
        <v>7</v>
      </c>
      <c r="C53" s="8" t="s">
        <v>58</v>
      </c>
      <c r="D53" s="8" t="s">
        <v>48</v>
      </c>
      <c r="E53" s="3" t="s">
        <v>49</v>
      </c>
      <c r="F53" s="12">
        <v>69350</v>
      </c>
    </row>
    <row r="54" spans="1:6" ht="33.75" customHeight="1" outlineLevel="2">
      <c r="A54" s="4" t="s">
        <v>13</v>
      </c>
      <c r="B54" s="6" t="s">
        <v>7</v>
      </c>
      <c r="C54" s="9" t="s">
        <v>60</v>
      </c>
      <c r="D54" s="16" t="s">
        <v>61</v>
      </c>
      <c r="E54" s="17"/>
      <c r="F54" s="11">
        <v>449855.1</v>
      </c>
    </row>
    <row r="55" spans="1:6" ht="12.75" outlineLevel="3">
      <c r="A55" s="3" t="s">
        <v>13</v>
      </c>
      <c r="B55" s="3" t="s">
        <v>7</v>
      </c>
      <c r="C55" s="8" t="s">
        <v>60</v>
      </c>
      <c r="D55" s="8" t="s">
        <v>62</v>
      </c>
      <c r="E55" s="3" t="s">
        <v>63</v>
      </c>
      <c r="F55" s="12">
        <v>449855.1</v>
      </c>
    </row>
    <row r="56" spans="1:6" ht="31.5" customHeight="1" outlineLevel="1">
      <c r="A56" s="4" t="s">
        <v>13</v>
      </c>
      <c r="B56" s="6" t="s">
        <v>64</v>
      </c>
      <c r="C56" s="9" t="s">
        <v>1</v>
      </c>
      <c r="D56" s="16" t="s">
        <v>65</v>
      </c>
      <c r="E56" s="17"/>
      <c r="F56" s="11">
        <f>F57</f>
        <v>2900000</v>
      </c>
    </row>
    <row r="57" spans="1:6" ht="12.75" outlineLevel="2">
      <c r="A57" s="4" t="s">
        <v>13</v>
      </c>
      <c r="B57" s="6" t="s">
        <v>64</v>
      </c>
      <c r="C57" s="9" t="s">
        <v>66</v>
      </c>
      <c r="D57" s="16" t="s">
        <v>67</v>
      </c>
      <c r="E57" s="17"/>
      <c r="F57" s="11">
        <f>F58</f>
        <v>2900000</v>
      </c>
    </row>
    <row r="58" spans="1:6" ht="12.75" outlineLevel="3">
      <c r="A58" s="3" t="s">
        <v>13</v>
      </c>
      <c r="B58" s="3" t="s">
        <v>64</v>
      </c>
      <c r="C58" s="8" t="s">
        <v>66</v>
      </c>
      <c r="D58" s="8" t="s">
        <v>68</v>
      </c>
      <c r="E58" s="3" t="s">
        <v>69</v>
      </c>
      <c r="F58" s="12">
        <f>2690000+210000</f>
        <v>2900000</v>
      </c>
    </row>
    <row r="59" spans="1:6" ht="12.75">
      <c r="A59" s="4" t="s">
        <v>19</v>
      </c>
      <c r="B59" s="6" t="s">
        <v>1</v>
      </c>
      <c r="C59" s="9" t="s">
        <v>1</v>
      </c>
      <c r="D59" s="20" t="s">
        <v>1</v>
      </c>
      <c r="E59" s="21"/>
      <c r="F59" s="11">
        <v>2048463.92</v>
      </c>
    </row>
    <row r="60" spans="1:6" ht="12.75" outlineLevel="1">
      <c r="A60" s="4" t="s">
        <v>19</v>
      </c>
      <c r="B60" s="6" t="s">
        <v>33</v>
      </c>
      <c r="C60" s="9" t="s">
        <v>1</v>
      </c>
      <c r="D60" s="16" t="s">
        <v>70</v>
      </c>
      <c r="E60" s="17"/>
      <c r="F60" s="11">
        <v>2048463.92</v>
      </c>
    </row>
    <row r="61" spans="1:6" ht="25.5" customHeight="1" outlineLevel="2">
      <c r="A61" s="4" t="s">
        <v>19</v>
      </c>
      <c r="B61" s="6" t="s">
        <v>33</v>
      </c>
      <c r="C61" s="9" t="s">
        <v>71</v>
      </c>
      <c r="D61" s="16" t="s">
        <v>72</v>
      </c>
      <c r="E61" s="17"/>
      <c r="F61" s="11">
        <v>5000</v>
      </c>
    </row>
    <row r="62" spans="1:6" ht="12.75" outlineLevel="3">
      <c r="A62" s="3" t="s">
        <v>19</v>
      </c>
      <c r="B62" s="3" t="s">
        <v>33</v>
      </c>
      <c r="C62" s="8" t="s">
        <v>71</v>
      </c>
      <c r="D62" s="8" t="s">
        <v>73</v>
      </c>
      <c r="E62" s="3" t="s">
        <v>74</v>
      </c>
      <c r="F62" s="12">
        <v>5000</v>
      </c>
    </row>
    <row r="63" spans="1:6" ht="12.75" outlineLevel="2">
      <c r="A63" s="4" t="s">
        <v>19</v>
      </c>
      <c r="B63" s="6" t="s">
        <v>33</v>
      </c>
      <c r="C63" s="9" t="s">
        <v>75</v>
      </c>
      <c r="D63" s="16" t="s">
        <v>76</v>
      </c>
      <c r="E63" s="17"/>
      <c r="F63" s="11">
        <v>1351963.92</v>
      </c>
    </row>
    <row r="64" spans="1:6" ht="12.75" outlineLevel="3">
      <c r="A64" s="3" t="s">
        <v>19</v>
      </c>
      <c r="B64" s="3" t="s">
        <v>33</v>
      </c>
      <c r="C64" s="8" t="s">
        <v>75</v>
      </c>
      <c r="D64" s="8" t="s">
        <v>11</v>
      </c>
      <c r="E64" s="3" t="s">
        <v>12</v>
      </c>
      <c r="F64" s="12">
        <v>1351963.92</v>
      </c>
    </row>
    <row r="65" spans="1:6" ht="24.75" customHeight="1" outlineLevel="2">
      <c r="A65" s="4" t="s">
        <v>19</v>
      </c>
      <c r="B65" s="6" t="s">
        <v>33</v>
      </c>
      <c r="C65" s="9" t="s">
        <v>77</v>
      </c>
      <c r="D65" s="16" t="s">
        <v>78</v>
      </c>
      <c r="E65" s="17"/>
      <c r="F65" s="11">
        <v>691500</v>
      </c>
    </row>
    <row r="66" spans="1:6" ht="12.75" outlineLevel="3">
      <c r="A66" s="3" t="s">
        <v>19</v>
      </c>
      <c r="B66" s="3" t="s">
        <v>33</v>
      </c>
      <c r="C66" s="8" t="s">
        <v>77</v>
      </c>
      <c r="D66" s="8" t="s">
        <v>73</v>
      </c>
      <c r="E66" s="3" t="s">
        <v>74</v>
      </c>
      <c r="F66" s="12">
        <v>691500</v>
      </c>
    </row>
    <row r="67" spans="1:6" ht="12.75">
      <c r="A67" s="4" t="s">
        <v>79</v>
      </c>
      <c r="B67" s="6" t="s">
        <v>1</v>
      </c>
      <c r="C67" s="9" t="s">
        <v>1</v>
      </c>
      <c r="D67" s="16" t="s">
        <v>1</v>
      </c>
      <c r="E67" s="17"/>
      <c r="F67" s="11">
        <f>F68+F77+F84+F98</f>
        <v>94900803.54</v>
      </c>
    </row>
    <row r="68" spans="1:6" ht="12.75" outlineLevel="1">
      <c r="A68" s="4" t="s">
        <v>79</v>
      </c>
      <c r="B68" s="6" t="s">
        <v>6</v>
      </c>
      <c r="C68" s="9" t="s">
        <v>1</v>
      </c>
      <c r="D68" s="16" t="s">
        <v>80</v>
      </c>
      <c r="E68" s="17"/>
      <c r="F68" s="11">
        <f>F69+F71+F73+F75</f>
        <v>40718068.24</v>
      </c>
    </row>
    <row r="69" spans="1:6" ht="37.5" customHeight="1" outlineLevel="2">
      <c r="A69" s="4" t="s">
        <v>79</v>
      </c>
      <c r="B69" s="6" t="s">
        <v>6</v>
      </c>
      <c r="C69" s="9" t="s">
        <v>81</v>
      </c>
      <c r="D69" s="16" t="s">
        <v>82</v>
      </c>
      <c r="E69" s="17"/>
      <c r="F69" s="11">
        <v>35383000</v>
      </c>
    </row>
    <row r="70" spans="1:6" ht="25.5" outlineLevel="3">
      <c r="A70" s="3" t="s">
        <v>79</v>
      </c>
      <c r="B70" s="3" t="s">
        <v>6</v>
      </c>
      <c r="C70" s="8" t="s">
        <v>81</v>
      </c>
      <c r="D70" s="8" t="s">
        <v>83</v>
      </c>
      <c r="E70" s="3" t="s">
        <v>84</v>
      </c>
      <c r="F70" s="12">
        <v>35383000</v>
      </c>
    </row>
    <row r="71" spans="1:6" ht="36" customHeight="1" outlineLevel="2">
      <c r="A71" s="4" t="s">
        <v>79</v>
      </c>
      <c r="B71" s="6" t="s">
        <v>6</v>
      </c>
      <c r="C71" s="9" t="s">
        <v>85</v>
      </c>
      <c r="D71" s="16" t="s">
        <v>86</v>
      </c>
      <c r="E71" s="17"/>
      <c r="F71" s="11">
        <v>3563000</v>
      </c>
    </row>
    <row r="72" spans="1:6" ht="12.75" outlineLevel="3">
      <c r="A72" s="3" t="s">
        <v>79</v>
      </c>
      <c r="B72" s="3" t="s">
        <v>6</v>
      </c>
      <c r="C72" s="8" t="s">
        <v>85</v>
      </c>
      <c r="D72" s="8" t="s">
        <v>87</v>
      </c>
      <c r="E72" s="3" t="s">
        <v>88</v>
      </c>
      <c r="F72" s="12">
        <v>3563000</v>
      </c>
    </row>
    <row r="73" spans="1:6" ht="28.5" customHeight="1" outlineLevel="2">
      <c r="A73" s="4" t="s">
        <v>79</v>
      </c>
      <c r="B73" s="6" t="s">
        <v>6</v>
      </c>
      <c r="C73" s="9" t="s">
        <v>89</v>
      </c>
      <c r="D73" s="16" t="s">
        <v>90</v>
      </c>
      <c r="E73" s="17"/>
      <c r="F73" s="11">
        <f>F74</f>
        <v>1757986.5</v>
      </c>
    </row>
    <row r="74" spans="1:6" ht="12.75" outlineLevel="3">
      <c r="A74" s="3" t="s">
        <v>79</v>
      </c>
      <c r="B74" s="3" t="s">
        <v>6</v>
      </c>
      <c r="C74" s="8" t="s">
        <v>89</v>
      </c>
      <c r="D74" s="8" t="s">
        <v>87</v>
      </c>
      <c r="E74" s="3" t="s">
        <v>88</v>
      </c>
      <c r="F74" s="12">
        <f>1446720.26+311266.24</f>
        <v>1757986.5</v>
      </c>
    </row>
    <row r="75" spans="1:6" ht="12.75" outlineLevel="2">
      <c r="A75" s="4" t="s">
        <v>79</v>
      </c>
      <c r="B75" s="6" t="s">
        <v>6</v>
      </c>
      <c r="C75" s="9" t="s">
        <v>91</v>
      </c>
      <c r="D75" s="16" t="s">
        <v>92</v>
      </c>
      <c r="E75" s="17"/>
      <c r="F75" s="11">
        <v>14081.74</v>
      </c>
    </row>
    <row r="76" spans="1:6" ht="12.75" outlineLevel="3">
      <c r="A76" s="3" t="s">
        <v>79</v>
      </c>
      <c r="B76" s="3" t="s">
        <v>6</v>
      </c>
      <c r="C76" s="8" t="s">
        <v>91</v>
      </c>
      <c r="D76" s="8" t="s">
        <v>11</v>
      </c>
      <c r="E76" s="3" t="s">
        <v>12</v>
      </c>
      <c r="F76" s="12">
        <v>14081.74</v>
      </c>
    </row>
    <row r="77" spans="1:6" ht="12.75" outlineLevel="1">
      <c r="A77" s="4" t="s">
        <v>79</v>
      </c>
      <c r="B77" s="6" t="s">
        <v>7</v>
      </c>
      <c r="C77" s="9" t="s">
        <v>1</v>
      </c>
      <c r="D77" s="16" t="s">
        <v>93</v>
      </c>
      <c r="E77" s="17"/>
      <c r="F77" s="11">
        <f>F78+F80+F82</f>
        <v>16323825.670000002</v>
      </c>
    </row>
    <row r="78" spans="1:6" ht="27.75" customHeight="1" outlineLevel="2">
      <c r="A78" s="4" t="s">
        <v>79</v>
      </c>
      <c r="B78" s="6" t="s">
        <v>7</v>
      </c>
      <c r="C78" s="9" t="s">
        <v>94</v>
      </c>
      <c r="D78" s="16" t="s">
        <v>95</v>
      </c>
      <c r="E78" s="17"/>
      <c r="F78" s="11">
        <f>F79</f>
        <v>4918077.83</v>
      </c>
    </row>
    <row r="79" spans="1:6" ht="12.75" outlineLevel="3">
      <c r="A79" s="3" t="s">
        <v>79</v>
      </c>
      <c r="B79" s="3" t="s">
        <v>7</v>
      </c>
      <c r="C79" s="8" t="s">
        <v>94</v>
      </c>
      <c r="D79" s="8" t="s">
        <v>87</v>
      </c>
      <c r="E79" s="3" t="s">
        <v>88</v>
      </c>
      <c r="F79" s="12">
        <f>3722304.63+1195773.2</f>
        <v>4918077.83</v>
      </c>
    </row>
    <row r="80" spans="1:6" ht="39" customHeight="1" outlineLevel="2">
      <c r="A80" s="4" t="s">
        <v>79</v>
      </c>
      <c r="B80" s="6" t="s">
        <v>7</v>
      </c>
      <c r="C80" s="9" t="s">
        <v>96</v>
      </c>
      <c r="D80" s="16" t="s">
        <v>97</v>
      </c>
      <c r="E80" s="17"/>
      <c r="F80" s="11">
        <v>5022843.45</v>
      </c>
    </row>
    <row r="81" spans="1:6" ht="12.75" outlineLevel="3">
      <c r="A81" s="3" t="s">
        <v>79</v>
      </c>
      <c r="B81" s="3" t="s">
        <v>7</v>
      </c>
      <c r="C81" s="8" t="s">
        <v>96</v>
      </c>
      <c r="D81" s="8" t="s">
        <v>87</v>
      </c>
      <c r="E81" s="3" t="s">
        <v>88</v>
      </c>
      <c r="F81" s="12">
        <v>5022843.45</v>
      </c>
    </row>
    <row r="82" spans="1:6" ht="12.75" outlineLevel="2">
      <c r="A82" s="4" t="s">
        <v>79</v>
      </c>
      <c r="B82" s="6" t="s">
        <v>7</v>
      </c>
      <c r="C82" s="9" t="s">
        <v>98</v>
      </c>
      <c r="D82" s="16" t="s">
        <v>99</v>
      </c>
      <c r="E82" s="17"/>
      <c r="F82" s="11">
        <f>F83</f>
        <v>6382904.390000001</v>
      </c>
    </row>
    <row r="83" spans="1:6" ht="12.75" outlineLevel="3">
      <c r="A83" s="3" t="s">
        <v>79</v>
      </c>
      <c r="B83" s="3" t="s">
        <v>7</v>
      </c>
      <c r="C83" s="8" t="s">
        <v>98</v>
      </c>
      <c r="D83" s="8" t="s">
        <v>11</v>
      </c>
      <c r="E83" s="3" t="s">
        <v>12</v>
      </c>
      <c r="F83" s="12">
        <f>3338529.66+3044374.73</f>
        <v>6382904.390000001</v>
      </c>
    </row>
    <row r="84" spans="1:6" ht="12.75" outlineLevel="1">
      <c r="A84" s="4" t="s">
        <v>79</v>
      </c>
      <c r="B84" s="6" t="s">
        <v>13</v>
      </c>
      <c r="C84" s="9" t="s">
        <v>1</v>
      </c>
      <c r="D84" s="16" t="s">
        <v>100</v>
      </c>
      <c r="E84" s="17"/>
      <c r="F84" s="11">
        <f>F85+F88+F90+F92+F94+F96</f>
        <v>18632218.990000002</v>
      </c>
    </row>
    <row r="85" spans="1:6" ht="12.75" outlineLevel="2">
      <c r="A85" s="4" t="s">
        <v>79</v>
      </c>
      <c r="B85" s="6" t="s">
        <v>13</v>
      </c>
      <c r="C85" s="9" t="s">
        <v>101</v>
      </c>
      <c r="D85" s="16" t="s">
        <v>102</v>
      </c>
      <c r="E85" s="17"/>
      <c r="F85" s="11">
        <v>5488624.16</v>
      </c>
    </row>
    <row r="86" spans="1:6" ht="12.75" outlineLevel="3">
      <c r="A86" s="3" t="s">
        <v>79</v>
      </c>
      <c r="B86" s="3" t="s">
        <v>13</v>
      </c>
      <c r="C86" s="8" t="s">
        <v>101</v>
      </c>
      <c r="D86" s="8" t="s">
        <v>11</v>
      </c>
      <c r="E86" s="3" t="s">
        <v>12</v>
      </c>
      <c r="F86" s="12">
        <v>4027024.16</v>
      </c>
    </row>
    <row r="87" spans="1:6" ht="38.25" outlineLevel="3">
      <c r="A87" s="3" t="s">
        <v>79</v>
      </c>
      <c r="B87" s="3" t="s">
        <v>13</v>
      </c>
      <c r="C87" s="8" t="s">
        <v>101</v>
      </c>
      <c r="D87" s="8" t="s">
        <v>103</v>
      </c>
      <c r="E87" s="3" t="s">
        <v>104</v>
      </c>
      <c r="F87" s="12">
        <v>1461600</v>
      </c>
    </row>
    <row r="88" spans="1:6" ht="27.75" customHeight="1" outlineLevel="2">
      <c r="A88" s="4" t="s">
        <v>79</v>
      </c>
      <c r="B88" s="6" t="s">
        <v>13</v>
      </c>
      <c r="C88" s="9" t="s">
        <v>105</v>
      </c>
      <c r="D88" s="16" t="s">
        <v>106</v>
      </c>
      <c r="E88" s="17"/>
      <c r="F88" s="11">
        <f>F89</f>
        <v>7802941.0200000005</v>
      </c>
    </row>
    <row r="89" spans="1:6" ht="12.75" outlineLevel="3">
      <c r="A89" s="3" t="s">
        <v>79</v>
      </c>
      <c r="B89" s="3" t="s">
        <v>13</v>
      </c>
      <c r="C89" s="8" t="s">
        <v>105</v>
      </c>
      <c r="D89" s="8" t="s">
        <v>11</v>
      </c>
      <c r="E89" s="3" t="s">
        <v>12</v>
      </c>
      <c r="F89" s="12">
        <f>7105487.65+697453.37</f>
        <v>7802941.0200000005</v>
      </c>
    </row>
    <row r="90" spans="1:6" ht="44.25" customHeight="1" outlineLevel="2">
      <c r="A90" s="4" t="s">
        <v>79</v>
      </c>
      <c r="B90" s="6" t="s">
        <v>13</v>
      </c>
      <c r="C90" s="9" t="s">
        <v>107</v>
      </c>
      <c r="D90" s="16" t="s">
        <v>108</v>
      </c>
      <c r="E90" s="17"/>
      <c r="F90" s="11">
        <v>1005200</v>
      </c>
    </row>
    <row r="91" spans="1:6" ht="12.75" outlineLevel="3">
      <c r="A91" s="3" t="s">
        <v>79</v>
      </c>
      <c r="B91" s="3" t="s">
        <v>13</v>
      </c>
      <c r="C91" s="8" t="s">
        <v>107</v>
      </c>
      <c r="D91" s="8" t="s">
        <v>11</v>
      </c>
      <c r="E91" s="3" t="s">
        <v>12</v>
      </c>
      <c r="F91" s="12">
        <v>1005200</v>
      </c>
    </row>
    <row r="92" spans="1:6" ht="15" customHeight="1" outlineLevel="2">
      <c r="A92" s="4" t="s">
        <v>79</v>
      </c>
      <c r="B92" s="6" t="s">
        <v>13</v>
      </c>
      <c r="C92" s="9" t="s">
        <v>109</v>
      </c>
      <c r="D92" s="16" t="s">
        <v>110</v>
      </c>
      <c r="E92" s="17"/>
      <c r="F92" s="11">
        <f>F93</f>
        <v>1392077</v>
      </c>
    </row>
    <row r="93" spans="1:6" ht="12.75" outlineLevel="3">
      <c r="A93" s="3" t="s">
        <v>79</v>
      </c>
      <c r="B93" s="3" t="s">
        <v>13</v>
      </c>
      <c r="C93" s="8" t="s">
        <v>109</v>
      </c>
      <c r="D93" s="8" t="s">
        <v>11</v>
      </c>
      <c r="E93" s="3" t="s">
        <v>12</v>
      </c>
      <c r="F93" s="12">
        <f>1192077+200000</f>
        <v>1392077</v>
      </c>
    </row>
    <row r="94" spans="1:6" ht="15" customHeight="1" outlineLevel="2">
      <c r="A94" s="4" t="s">
        <v>79</v>
      </c>
      <c r="B94" s="6" t="s">
        <v>13</v>
      </c>
      <c r="C94" s="9" t="s">
        <v>111</v>
      </c>
      <c r="D94" s="16" t="s">
        <v>112</v>
      </c>
      <c r="E94" s="17"/>
      <c r="F94" s="11">
        <v>397478.22</v>
      </c>
    </row>
    <row r="95" spans="1:6" ht="12.75" outlineLevel="3">
      <c r="A95" s="3" t="s">
        <v>79</v>
      </c>
      <c r="B95" s="3" t="s">
        <v>13</v>
      </c>
      <c r="C95" s="8" t="s">
        <v>111</v>
      </c>
      <c r="D95" s="8" t="s">
        <v>11</v>
      </c>
      <c r="E95" s="3" t="s">
        <v>12</v>
      </c>
      <c r="F95" s="12">
        <v>397478.22</v>
      </c>
    </row>
    <row r="96" spans="1:6" ht="15.75" customHeight="1" outlineLevel="2">
      <c r="A96" s="4" t="s">
        <v>79</v>
      </c>
      <c r="B96" s="6" t="s">
        <v>13</v>
      </c>
      <c r="C96" s="9" t="s">
        <v>113</v>
      </c>
      <c r="D96" s="16" t="s">
        <v>114</v>
      </c>
      <c r="E96" s="17"/>
      <c r="F96" s="11">
        <f>F97</f>
        <v>2545898.59</v>
      </c>
    </row>
    <row r="97" spans="1:6" ht="12.75" outlineLevel="3">
      <c r="A97" s="3" t="s">
        <v>79</v>
      </c>
      <c r="B97" s="3" t="s">
        <v>13</v>
      </c>
      <c r="C97" s="8" t="s">
        <v>113</v>
      </c>
      <c r="D97" s="8" t="s">
        <v>11</v>
      </c>
      <c r="E97" s="3" t="s">
        <v>12</v>
      </c>
      <c r="F97" s="12">
        <f>1949494.24+596404.35</f>
        <v>2545898.59</v>
      </c>
    </row>
    <row r="98" spans="1:6" ht="12.75" outlineLevel="1">
      <c r="A98" s="4" t="s">
        <v>79</v>
      </c>
      <c r="B98" s="6" t="s">
        <v>79</v>
      </c>
      <c r="C98" s="9" t="s">
        <v>1</v>
      </c>
      <c r="D98" s="16" t="s">
        <v>115</v>
      </c>
      <c r="E98" s="17"/>
      <c r="F98" s="11">
        <f>F99+F101+F103+F105+F107</f>
        <v>19226690.64</v>
      </c>
    </row>
    <row r="99" spans="1:6" ht="12.75" outlineLevel="2">
      <c r="A99" s="4" t="s">
        <v>79</v>
      </c>
      <c r="B99" s="6" t="s">
        <v>79</v>
      </c>
      <c r="C99" s="9" t="s">
        <v>116</v>
      </c>
      <c r="D99" s="16" t="s">
        <v>67</v>
      </c>
      <c r="E99" s="17"/>
      <c r="F99" s="11">
        <v>6458887.74</v>
      </c>
    </row>
    <row r="100" spans="1:6" ht="12.75" outlineLevel="3">
      <c r="A100" s="3" t="s">
        <v>79</v>
      </c>
      <c r="B100" s="3" t="s">
        <v>79</v>
      </c>
      <c r="C100" s="8" t="s">
        <v>116</v>
      </c>
      <c r="D100" s="8" t="s">
        <v>68</v>
      </c>
      <c r="E100" s="3" t="s">
        <v>69</v>
      </c>
      <c r="F100" s="12">
        <v>6458887.74</v>
      </c>
    </row>
    <row r="101" spans="1:6" ht="31.5" customHeight="1" outlineLevel="2">
      <c r="A101" s="4" t="s">
        <v>79</v>
      </c>
      <c r="B101" s="6" t="s">
        <v>79</v>
      </c>
      <c r="C101" s="9" t="s">
        <v>71</v>
      </c>
      <c r="D101" s="16" t="s">
        <v>72</v>
      </c>
      <c r="E101" s="17"/>
      <c r="F101" s="11">
        <f>F102</f>
        <v>6505321.8</v>
      </c>
    </row>
    <row r="102" spans="1:6" ht="12.75" outlineLevel="3">
      <c r="A102" s="3" t="s">
        <v>79</v>
      </c>
      <c r="B102" s="3" t="s">
        <v>79</v>
      </c>
      <c r="C102" s="8" t="s">
        <v>71</v>
      </c>
      <c r="D102" s="8" t="s">
        <v>73</v>
      </c>
      <c r="E102" s="3" t="s">
        <v>74</v>
      </c>
      <c r="F102" s="12">
        <f>6322120.8+183201</f>
        <v>6505321.8</v>
      </c>
    </row>
    <row r="103" spans="1:6" ht="31.5" customHeight="1" outlineLevel="2">
      <c r="A103" s="4" t="s">
        <v>79</v>
      </c>
      <c r="B103" s="6" t="s">
        <v>79</v>
      </c>
      <c r="C103" s="9" t="s">
        <v>77</v>
      </c>
      <c r="D103" s="16" t="s">
        <v>78</v>
      </c>
      <c r="E103" s="17"/>
      <c r="F103" s="11">
        <f>F104</f>
        <v>5141954</v>
      </c>
    </row>
    <row r="104" spans="1:6" ht="12.75" outlineLevel="3">
      <c r="A104" s="3" t="s">
        <v>79</v>
      </c>
      <c r="B104" s="3" t="s">
        <v>79</v>
      </c>
      <c r="C104" s="8" t="s">
        <v>77</v>
      </c>
      <c r="D104" s="8" t="s">
        <v>73</v>
      </c>
      <c r="E104" s="3" t="s">
        <v>74</v>
      </c>
      <c r="F104" s="12">
        <f>5492959-351005</f>
        <v>5141954</v>
      </c>
    </row>
    <row r="105" spans="1:6" ht="33" customHeight="1" outlineLevel="2">
      <c r="A105" s="4" t="s">
        <v>79</v>
      </c>
      <c r="B105" s="6" t="s">
        <v>79</v>
      </c>
      <c r="C105" s="9" t="s">
        <v>117</v>
      </c>
      <c r="D105" s="16" t="s">
        <v>118</v>
      </c>
      <c r="E105" s="17"/>
      <c r="F105" s="11">
        <v>906761</v>
      </c>
    </row>
    <row r="106" spans="1:6" ht="12.75" outlineLevel="3">
      <c r="A106" s="3" t="s">
        <v>79</v>
      </c>
      <c r="B106" s="3" t="s">
        <v>79</v>
      </c>
      <c r="C106" s="8" t="s">
        <v>117</v>
      </c>
      <c r="D106" s="8" t="s">
        <v>73</v>
      </c>
      <c r="E106" s="3" t="s">
        <v>74</v>
      </c>
      <c r="F106" s="12">
        <v>906761</v>
      </c>
    </row>
    <row r="107" spans="1:6" ht="27" customHeight="1" outlineLevel="2">
      <c r="A107" s="4" t="s">
        <v>79</v>
      </c>
      <c r="B107" s="6" t="s">
        <v>79</v>
      </c>
      <c r="C107" s="9" t="s">
        <v>119</v>
      </c>
      <c r="D107" s="16" t="s">
        <v>120</v>
      </c>
      <c r="E107" s="17"/>
      <c r="F107" s="11">
        <v>213766.1</v>
      </c>
    </row>
    <row r="108" spans="1:6" ht="12.75" outlineLevel="3">
      <c r="A108" s="3" t="s">
        <v>79</v>
      </c>
      <c r="B108" s="3" t="s">
        <v>79</v>
      </c>
      <c r="C108" s="8" t="s">
        <v>119</v>
      </c>
      <c r="D108" s="8" t="s">
        <v>73</v>
      </c>
      <c r="E108" s="3" t="s">
        <v>74</v>
      </c>
      <c r="F108" s="12">
        <v>213766.1</v>
      </c>
    </row>
    <row r="109" spans="1:6" ht="12.75">
      <c r="A109" s="4" t="s">
        <v>27</v>
      </c>
      <c r="B109" s="6" t="s">
        <v>1</v>
      </c>
      <c r="C109" s="9" t="s">
        <v>1</v>
      </c>
      <c r="D109" s="20" t="s">
        <v>1</v>
      </c>
      <c r="E109" s="21"/>
      <c r="F109" s="11">
        <v>850000</v>
      </c>
    </row>
    <row r="110" spans="1:6" ht="12.75" outlineLevel="1">
      <c r="A110" s="4" t="s">
        <v>27</v>
      </c>
      <c r="B110" s="6" t="s">
        <v>13</v>
      </c>
      <c r="C110" s="9" t="s">
        <v>1</v>
      </c>
      <c r="D110" s="16" t="s">
        <v>121</v>
      </c>
      <c r="E110" s="17"/>
      <c r="F110" s="11">
        <v>450000</v>
      </c>
    </row>
    <row r="111" spans="1:6" ht="12.75" outlineLevel="2">
      <c r="A111" s="4" t="s">
        <v>27</v>
      </c>
      <c r="B111" s="6" t="s">
        <v>13</v>
      </c>
      <c r="C111" s="9" t="s">
        <v>122</v>
      </c>
      <c r="D111" s="16" t="s">
        <v>123</v>
      </c>
      <c r="E111" s="17"/>
      <c r="F111" s="11">
        <v>450000</v>
      </c>
    </row>
    <row r="112" spans="1:6" ht="12.75" outlineLevel="3">
      <c r="A112" s="3" t="s">
        <v>27</v>
      </c>
      <c r="B112" s="3" t="s">
        <v>13</v>
      </c>
      <c r="C112" s="8" t="s">
        <v>122</v>
      </c>
      <c r="D112" s="8" t="s">
        <v>11</v>
      </c>
      <c r="E112" s="3" t="s">
        <v>12</v>
      </c>
      <c r="F112" s="12">
        <v>450000</v>
      </c>
    </row>
    <row r="113" spans="1:6" ht="12.75" outlineLevel="1">
      <c r="A113" s="4" t="s">
        <v>27</v>
      </c>
      <c r="B113" s="6" t="s">
        <v>79</v>
      </c>
      <c r="C113" s="9" t="s">
        <v>1</v>
      </c>
      <c r="D113" s="16" t="s">
        <v>124</v>
      </c>
      <c r="E113" s="17"/>
      <c r="F113" s="11">
        <v>400000</v>
      </c>
    </row>
    <row r="114" spans="1:6" ht="40.5" customHeight="1" outlineLevel="2">
      <c r="A114" s="4" t="s">
        <v>27</v>
      </c>
      <c r="B114" s="6" t="s">
        <v>79</v>
      </c>
      <c r="C114" s="9" t="s">
        <v>125</v>
      </c>
      <c r="D114" s="16" t="s">
        <v>126</v>
      </c>
      <c r="E114" s="17"/>
      <c r="F114" s="11">
        <v>400000</v>
      </c>
    </row>
    <row r="115" spans="1:6" ht="12.75" outlineLevel="3">
      <c r="A115" s="3" t="s">
        <v>27</v>
      </c>
      <c r="B115" s="3" t="s">
        <v>79</v>
      </c>
      <c r="C115" s="8" t="s">
        <v>125</v>
      </c>
      <c r="D115" s="8" t="s">
        <v>73</v>
      </c>
      <c r="E115" s="3" t="s">
        <v>74</v>
      </c>
      <c r="F115" s="12">
        <v>400000</v>
      </c>
    </row>
    <row r="116" spans="1:6" ht="12.75">
      <c r="A116" s="4" t="s">
        <v>127</v>
      </c>
      <c r="B116" s="6" t="s">
        <v>1</v>
      </c>
      <c r="C116" s="9" t="s">
        <v>1</v>
      </c>
      <c r="D116" s="20" t="s">
        <v>1</v>
      </c>
      <c r="E116" s="21"/>
      <c r="F116" s="11">
        <f>F117+F124+F152+F160</f>
        <v>202143089.24</v>
      </c>
    </row>
    <row r="117" spans="1:6" ht="12.75" outlineLevel="1">
      <c r="A117" s="4" t="s">
        <v>127</v>
      </c>
      <c r="B117" s="6" t="s">
        <v>6</v>
      </c>
      <c r="C117" s="9" t="s">
        <v>1</v>
      </c>
      <c r="D117" s="16" t="s">
        <v>128</v>
      </c>
      <c r="E117" s="17"/>
      <c r="F117" s="11">
        <f>F118+F122</f>
        <v>58650507.19</v>
      </c>
    </row>
    <row r="118" spans="1:6" ht="12.75" outlineLevel="2">
      <c r="A118" s="4" t="s">
        <v>127</v>
      </c>
      <c r="B118" s="6" t="s">
        <v>6</v>
      </c>
      <c r="C118" s="9" t="s">
        <v>129</v>
      </c>
      <c r="D118" s="16" t="s">
        <v>67</v>
      </c>
      <c r="E118" s="17"/>
      <c r="F118" s="11">
        <f>F119+F120+F121</f>
        <v>54488034.19</v>
      </c>
    </row>
    <row r="119" spans="1:6" ht="12.75" outlineLevel="3">
      <c r="A119" s="3" t="s">
        <v>127</v>
      </c>
      <c r="B119" s="3" t="s">
        <v>6</v>
      </c>
      <c r="C119" s="8" t="s">
        <v>129</v>
      </c>
      <c r="D119" s="8" t="s">
        <v>68</v>
      </c>
      <c r="E119" s="3" t="s">
        <v>69</v>
      </c>
      <c r="F119" s="12">
        <f>51687312.54+60000-819345.7</f>
        <v>50927966.839999996</v>
      </c>
    </row>
    <row r="120" spans="1:6" ht="38.25" outlineLevel="3">
      <c r="A120" s="3" t="s">
        <v>127</v>
      </c>
      <c r="B120" s="3" t="s">
        <v>6</v>
      </c>
      <c r="C120" s="8" t="s">
        <v>129</v>
      </c>
      <c r="D120" s="8" t="s">
        <v>103</v>
      </c>
      <c r="E120" s="3" t="s">
        <v>104</v>
      </c>
      <c r="F120" s="12">
        <v>2124140</v>
      </c>
    </row>
    <row r="121" spans="1:6" ht="25.5" outlineLevel="3">
      <c r="A121" s="3" t="s">
        <v>127</v>
      </c>
      <c r="B121" s="3" t="s">
        <v>6</v>
      </c>
      <c r="C121" s="8" t="s">
        <v>129</v>
      </c>
      <c r="D121" s="8" t="s">
        <v>130</v>
      </c>
      <c r="E121" s="3" t="s">
        <v>131</v>
      </c>
      <c r="F121" s="12">
        <v>1435927.35</v>
      </c>
    </row>
    <row r="122" spans="1:6" ht="12.75" outlineLevel="2">
      <c r="A122" s="4" t="s">
        <v>127</v>
      </c>
      <c r="B122" s="6" t="s">
        <v>6</v>
      </c>
      <c r="C122" s="9" t="s">
        <v>132</v>
      </c>
      <c r="D122" s="16" t="s">
        <v>133</v>
      </c>
      <c r="E122" s="17"/>
      <c r="F122" s="11">
        <v>4162473</v>
      </c>
    </row>
    <row r="123" spans="1:6" ht="12.75" outlineLevel="3">
      <c r="A123" s="3" t="s">
        <v>127</v>
      </c>
      <c r="B123" s="3" t="s">
        <v>6</v>
      </c>
      <c r="C123" s="8" t="s">
        <v>132</v>
      </c>
      <c r="D123" s="8" t="s">
        <v>68</v>
      </c>
      <c r="E123" s="3" t="s">
        <v>69</v>
      </c>
      <c r="F123" s="12">
        <v>4162473</v>
      </c>
    </row>
    <row r="124" spans="1:6" ht="12.75" outlineLevel="1">
      <c r="A124" s="4" t="s">
        <v>127</v>
      </c>
      <c r="B124" s="6" t="s">
        <v>7</v>
      </c>
      <c r="C124" s="9" t="s">
        <v>1</v>
      </c>
      <c r="D124" s="16" t="s">
        <v>134</v>
      </c>
      <c r="E124" s="17"/>
      <c r="F124" s="11">
        <f>F125+F130+F132+F134+F136+F138+F141+F143+F145+F148+F150</f>
        <v>132133488.55000001</v>
      </c>
    </row>
    <row r="125" spans="1:6" ht="12.75" outlineLevel="2">
      <c r="A125" s="4" t="s">
        <v>127</v>
      </c>
      <c r="B125" s="6" t="s">
        <v>7</v>
      </c>
      <c r="C125" s="9" t="s">
        <v>135</v>
      </c>
      <c r="D125" s="16" t="s">
        <v>67</v>
      </c>
      <c r="E125" s="17"/>
      <c r="F125" s="11">
        <f>F126+F127+F128+F129</f>
        <v>15767606.229999999</v>
      </c>
    </row>
    <row r="126" spans="1:6" ht="12.75" outlineLevel="3">
      <c r="A126" s="3" t="s">
        <v>127</v>
      </c>
      <c r="B126" s="3" t="s">
        <v>7</v>
      </c>
      <c r="C126" s="8" t="s">
        <v>135</v>
      </c>
      <c r="D126" s="8" t="s">
        <v>68</v>
      </c>
      <c r="E126" s="3" t="s">
        <v>69</v>
      </c>
      <c r="F126" s="12">
        <f>9529810.67+793523.7-73333.92</f>
        <v>10250000.45</v>
      </c>
    </row>
    <row r="127" spans="1:6" ht="12.75" outlineLevel="3">
      <c r="A127" s="3" t="s">
        <v>127</v>
      </c>
      <c r="B127" s="3" t="s">
        <v>7</v>
      </c>
      <c r="C127" s="8" t="s">
        <v>135</v>
      </c>
      <c r="D127" s="8" t="s">
        <v>11</v>
      </c>
      <c r="E127" s="3" t="s">
        <v>12</v>
      </c>
      <c r="F127" s="12">
        <v>160869</v>
      </c>
    </row>
    <row r="128" spans="1:6" ht="38.25" outlineLevel="3">
      <c r="A128" s="3" t="s">
        <v>127</v>
      </c>
      <c r="B128" s="3" t="s">
        <v>7</v>
      </c>
      <c r="C128" s="8" t="s">
        <v>135</v>
      </c>
      <c r="D128" s="8" t="s">
        <v>103</v>
      </c>
      <c r="E128" s="3" t="s">
        <v>104</v>
      </c>
      <c r="F128" s="12">
        <v>5214515.34</v>
      </c>
    </row>
    <row r="129" spans="1:6" ht="25.5" outlineLevel="3">
      <c r="A129" s="3" t="s">
        <v>127</v>
      </c>
      <c r="B129" s="3" t="s">
        <v>7</v>
      </c>
      <c r="C129" s="8" t="s">
        <v>135</v>
      </c>
      <c r="D129" s="8" t="s">
        <v>136</v>
      </c>
      <c r="E129" s="3" t="s">
        <v>137</v>
      </c>
      <c r="F129" s="12">
        <f>173731.55-31510.11</f>
        <v>142221.44</v>
      </c>
    </row>
    <row r="130" spans="1:6" ht="12.75" outlineLevel="2">
      <c r="A130" s="4" t="s">
        <v>127</v>
      </c>
      <c r="B130" s="6" t="s">
        <v>7</v>
      </c>
      <c r="C130" s="9" t="s">
        <v>138</v>
      </c>
      <c r="D130" s="16" t="s">
        <v>139</v>
      </c>
      <c r="E130" s="17"/>
      <c r="F130" s="11">
        <v>30800</v>
      </c>
    </row>
    <row r="131" spans="1:6" ht="12.75" outlineLevel="3">
      <c r="A131" s="3" t="s">
        <v>127</v>
      </c>
      <c r="B131" s="3" t="s">
        <v>7</v>
      </c>
      <c r="C131" s="8" t="s">
        <v>138</v>
      </c>
      <c r="D131" s="8" t="s">
        <v>140</v>
      </c>
      <c r="E131" s="3" t="s">
        <v>141</v>
      </c>
      <c r="F131" s="12">
        <v>30800</v>
      </c>
    </row>
    <row r="132" spans="1:6" ht="29.25" customHeight="1" outlineLevel="2">
      <c r="A132" s="4" t="s">
        <v>127</v>
      </c>
      <c r="B132" s="6" t="s">
        <v>7</v>
      </c>
      <c r="C132" s="9" t="s">
        <v>142</v>
      </c>
      <c r="D132" s="16" t="s">
        <v>143</v>
      </c>
      <c r="E132" s="17"/>
      <c r="F132" s="11">
        <v>60273006.91</v>
      </c>
    </row>
    <row r="133" spans="1:6" ht="12.75" outlineLevel="3">
      <c r="A133" s="3" t="s">
        <v>127</v>
      </c>
      <c r="B133" s="3" t="s">
        <v>7</v>
      </c>
      <c r="C133" s="8" t="s">
        <v>142</v>
      </c>
      <c r="D133" s="8" t="s">
        <v>68</v>
      </c>
      <c r="E133" s="3" t="s">
        <v>69</v>
      </c>
      <c r="F133" s="12">
        <v>60273006.91</v>
      </c>
    </row>
    <row r="134" spans="1:6" ht="43.5" customHeight="1" outlineLevel="2">
      <c r="A134" s="4" t="s">
        <v>127</v>
      </c>
      <c r="B134" s="6" t="s">
        <v>7</v>
      </c>
      <c r="C134" s="9" t="s">
        <v>144</v>
      </c>
      <c r="D134" s="16" t="s">
        <v>145</v>
      </c>
      <c r="E134" s="17"/>
      <c r="F134" s="11">
        <f>F135</f>
        <v>1599683.8499999999</v>
      </c>
    </row>
    <row r="135" spans="1:6" ht="12.75" outlineLevel="3">
      <c r="A135" s="3" t="s">
        <v>127</v>
      </c>
      <c r="B135" s="3" t="s">
        <v>7</v>
      </c>
      <c r="C135" s="8" t="s">
        <v>144</v>
      </c>
      <c r="D135" s="8" t="s">
        <v>68</v>
      </c>
      <c r="E135" s="3" t="s">
        <v>69</v>
      </c>
      <c r="F135" s="12">
        <f>1654150.4-54466.55</f>
        <v>1599683.8499999999</v>
      </c>
    </row>
    <row r="136" spans="1:6" ht="12.75" outlineLevel="2">
      <c r="A136" s="4" t="s">
        <v>127</v>
      </c>
      <c r="B136" s="6" t="s">
        <v>7</v>
      </c>
      <c r="C136" s="9" t="s">
        <v>146</v>
      </c>
      <c r="D136" s="16" t="s">
        <v>133</v>
      </c>
      <c r="E136" s="17"/>
      <c r="F136" s="11">
        <v>156527</v>
      </c>
    </row>
    <row r="137" spans="1:6" ht="12.75" outlineLevel="3">
      <c r="A137" s="3" t="s">
        <v>127</v>
      </c>
      <c r="B137" s="3" t="s">
        <v>7</v>
      </c>
      <c r="C137" s="8" t="s">
        <v>146</v>
      </c>
      <c r="D137" s="8" t="s">
        <v>68</v>
      </c>
      <c r="E137" s="3" t="s">
        <v>69</v>
      </c>
      <c r="F137" s="12">
        <v>156527</v>
      </c>
    </row>
    <row r="138" spans="1:6" ht="12.75" outlineLevel="2">
      <c r="A138" s="4" t="s">
        <v>127</v>
      </c>
      <c r="B138" s="6" t="s">
        <v>7</v>
      </c>
      <c r="C138" s="9" t="s">
        <v>147</v>
      </c>
      <c r="D138" s="16" t="s">
        <v>67</v>
      </c>
      <c r="E138" s="17"/>
      <c r="F138" s="11">
        <v>21858714.6</v>
      </c>
    </row>
    <row r="139" spans="1:6" ht="12.75" outlineLevel="3">
      <c r="A139" s="3" t="s">
        <v>127</v>
      </c>
      <c r="B139" s="3" t="s">
        <v>7</v>
      </c>
      <c r="C139" s="8" t="s">
        <v>147</v>
      </c>
      <c r="D139" s="8" t="s">
        <v>68</v>
      </c>
      <c r="E139" s="3" t="s">
        <v>69</v>
      </c>
      <c r="F139" s="12">
        <v>21307228.96</v>
      </c>
    </row>
    <row r="140" spans="1:6" ht="38.25" outlineLevel="3">
      <c r="A140" s="3" t="s">
        <v>127</v>
      </c>
      <c r="B140" s="3" t="s">
        <v>7</v>
      </c>
      <c r="C140" s="8" t="s">
        <v>147</v>
      </c>
      <c r="D140" s="8" t="s">
        <v>103</v>
      </c>
      <c r="E140" s="3" t="s">
        <v>104</v>
      </c>
      <c r="F140" s="12">
        <v>551485.64</v>
      </c>
    </row>
    <row r="141" spans="1:6" ht="26.25" customHeight="1" outlineLevel="2">
      <c r="A141" s="4" t="s">
        <v>127</v>
      </c>
      <c r="B141" s="6" t="s">
        <v>7</v>
      </c>
      <c r="C141" s="9" t="s">
        <v>148</v>
      </c>
      <c r="D141" s="16" t="s">
        <v>149</v>
      </c>
      <c r="E141" s="17"/>
      <c r="F141" s="11">
        <v>17103900</v>
      </c>
    </row>
    <row r="142" spans="1:6" ht="12.75" outlineLevel="3">
      <c r="A142" s="3" t="s">
        <v>127</v>
      </c>
      <c r="B142" s="3" t="s">
        <v>7</v>
      </c>
      <c r="C142" s="8" t="s">
        <v>148</v>
      </c>
      <c r="D142" s="8" t="s">
        <v>68</v>
      </c>
      <c r="E142" s="3" t="s">
        <v>69</v>
      </c>
      <c r="F142" s="12">
        <v>17103900</v>
      </c>
    </row>
    <row r="143" spans="1:6" ht="29.25" customHeight="1" outlineLevel="2">
      <c r="A143" s="4" t="s">
        <v>127</v>
      </c>
      <c r="B143" s="6" t="s">
        <v>7</v>
      </c>
      <c r="C143" s="9" t="s">
        <v>150</v>
      </c>
      <c r="D143" s="16" t="s">
        <v>151</v>
      </c>
      <c r="E143" s="17"/>
      <c r="F143" s="11">
        <v>22500</v>
      </c>
    </row>
    <row r="144" spans="1:6" ht="12.75" outlineLevel="3">
      <c r="A144" s="3" t="s">
        <v>127</v>
      </c>
      <c r="B144" s="3" t="s">
        <v>7</v>
      </c>
      <c r="C144" s="8" t="s">
        <v>150</v>
      </c>
      <c r="D144" s="8" t="s">
        <v>68</v>
      </c>
      <c r="E144" s="3" t="s">
        <v>69</v>
      </c>
      <c r="F144" s="12">
        <v>22500</v>
      </c>
    </row>
    <row r="145" spans="1:6" ht="12.75" outlineLevel="2">
      <c r="A145" s="4" t="s">
        <v>127</v>
      </c>
      <c r="B145" s="6" t="s">
        <v>7</v>
      </c>
      <c r="C145" s="9" t="s">
        <v>152</v>
      </c>
      <c r="D145" s="16" t="s">
        <v>67</v>
      </c>
      <c r="E145" s="17"/>
      <c r="F145" s="11">
        <f>F146+F147</f>
        <v>109064.08</v>
      </c>
    </row>
    <row r="146" spans="1:6" ht="12.75" outlineLevel="3">
      <c r="A146" s="3" t="s">
        <v>127</v>
      </c>
      <c r="B146" s="3" t="s">
        <v>7</v>
      </c>
      <c r="C146" s="8" t="s">
        <v>152</v>
      </c>
      <c r="D146" s="8" t="s">
        <v>68</v>
      </c>
      <c r="E146" s="3" t="s">
        <v>69</v>
      </c>
      <c r="F146" s="12">
        <f>90951.59+19836-23303.51</f>
        <v>87484.08</v>
      </c>
    </row>
    <row r="147" spans="1:6" ht="25.5" outlineLevel="3">
      <c r="A147" s="3" t="s">
        <v>127</v>
      </c>
      <c r="B147" s="3" t="s">
        <v>7</v>
      </c>
      <c r="C147" s="8" t="s">
        <v>152</v>
      </c>
      <c r="D147" s="8" t="s">
        <v>136</v>
      </c>
      <c r="E147" s="3" t="s">
        <v>137</v>
      </c>
      <c r="F147" s="12">
        <f>35939.29-14359.29</f>
        <v>21580</v>
      </c>
    </row>
    <row r="148" spans="1:6" ht="55.5" customHeight="1" outlineLevel="2">
      <c r="A148" s="4" t="s">
        <v>127</v>
      </c>
      <c r="B148" s="6" t="s">
        <v>7</v>
      </c>
      <c r="C148" s="9" t="s">
        <v>153</v>
      </c>
      <c r="D148" s="18" t="s">
        <v>154</v>
      </c>
      <c r="E148" s="19"/>
      <c r="F148" s="11">
        <f>F149</f>
        <v>12379230.84</v>
      </c>
    </row>
    <row r="149" spans="1:6" ht="12.75" outlineLevel="3">
      <c r="A149" s="3" t="s">
        <v>127</v>
      </c>
      <c r="B149" s="3" t="s">
        <v>7</v>
      </c>
      <c r="C149" s="8" t="s">
        <v>153</v>
      </c>
      <c r="D149" s="8" t="s">
        <v>68</v>
      </c>
      <c r="E149" s="3" t="s">
        <v>69</v>
      </c>
      <c r="F149" s="12">
        <f>12448740.84-69510</f>
        <v>12379230.84</v>
      </c>
    </row>
    <row r="150" spans="1:6" ht="12.75" outlineLevel="2">
      <c r="A150" s="4" t="s">
        <v>127</v>
      </c>
      <c r="B150" s="6" t="s">
        <v>7</v>
      </c>
      <c r="C150" s="9" t="s">
        <v>155</v>
      </c>
      <c r="D150" s="16" t="s">
        <v>156</v>
      </c>
      <c r="E150" s="17"/>
      <c r="F150" s="11">
        <v>2832455.04</v>
      </c>
    </row>
    <row r="151" spans="1:6" ht="12.75" outlineLevel="3">
      <c r="A151" s="3" t="s">
        <v>127</v>
      </c>
      <c r="B151" s="3" t="s">
        <v>7</v>
      </c>
      <c r="C151" s="8" t="s">
        <v>155</v>
      </c>
      <c r="D151" s="8" t="s">
        <v>68</v>
      </c>
      <c r="E151" s="3" t="s">
        <v>69</v>
      </c>
      <c r="F151" s="12">
        <v>2832455.04</v>
      </c>
    </row>
    <row r="152" spans="1:6" ht="12.75" outlineLevel="1">
      <c r="A152" s="4" t="s">
        <v>127</v>
      </c>
      <c r="B152" s="6" t="s">
        <v>127</v>
      </c>
      <c r="C152" s="9" t="s">
        <v>1</v>
      </c>
      <c r="D152" s="16" t="s">
        <v>157</v>
      </c>
      <c r="E152" s="17"/>
      <c r="F152" s="11">
        <f>F153+F156+F158</f>
        <v>733697</v>
      </c>
    </row>
    <row r="153" spans="1:6" ht="12.75" outlineLevel="2">
      <c r="A153" s="4" t="s">
        <v>127</v>
      </c>
      <c r="B153" s="6" t="s">
        <v>127</v>
      </c>
      <c r="C153" s="9" t="s">
        <v>158</v>
      </c>
      <c r="D153" s="16" t="s">
        <v>159</v>
      </c>
      <c r="E153" s="17"/>
      <c r="F153" s="11">
        <f>F154+F155</f>
        <v>4860</v>
      </c>
    </row>
    <row r="154" spans="1:6" ht="12.75" outlineLevel="3">
      <c r="A154" s="3" t="s">
        <v>127</v>
      </c>
      <c r="B154" s="3" t="s">
        <v>127</v>
      </c>
      <c r="C154" s="8" t="s">
        <v>158</v>
      </c>
      <c r="D154" s="8" t="s">
        <v>160</v>
      </c>
      <c r="E154" s="3" t="s">
        <v>161</v>
      </c>
      <c r="F154" s="12">
        <v>4860</v>
      </c>
    </row>
    <row r="155" spans="1:6" ht="12.75" outlineLevel="3">
      <c r="A155" s="3" t="s">
        <v>127</v>
      </c>
      <c r="B155" s="3" t="s">
        <v>127</v>
      </c>
      <c r="C155" s="8" t="s">
        <v>158</v>
      </c>
      <c r="D155" s="8" t="s">
        <v>11</v>
      </c>
      <c r="E155" s="3" t="s">
        <v>12</v>
      </c>
      <c r="F155" s="12">
        <v>0</v>
      </c>
    </row>
    <row r="156" spans="1:6" ht="12.75" outlineLevel="2">
      <c r="A156" s="4" t="s">
        <v>127</v>
      </c>
      <c r="B156" s="6" t="s">
        <v>127</v>
      </c>
      <c r="C156" s="9" t="s">
        <v>162</v>
      </c>
      <c r="D156" s="16" t="s">
        <v>163</v>
      </c>
      <c r="E156" s="17"/>
      <c r="F156" s="11">
        <v>296186</v>
      </c>
    </row>
    <row r="157" spans="1:6" ht="12.75" outlineLevel="3">
      <c r="A157" s="3" t="s">
        <v>127</v>
      </c>
      <c r="B157" s="3" t="s">
        <v>127</v>
      </c>
      <c r="C157" s="8" t="s">
        <v>162</v>
      </c>
      <c r="D157" s="8" t="s">
        <v>11</v>
      </c>
      <c r="E157" s="3" t="s">
        <v>12</v>
      </c>
      <c r="F157" s="12">
        <v>296186</v>
      </c>
    </row>
    <row r="158" spans="1:6" ht="12.75" outlineLevel="2">
      <c r="A158" s="4" t="s">
        <v>127</v>
      </c>
      <c r="B158" s="6" t="s">
        <v>127</v>
      </c>
      <c r="C158" s="9" t="s">
        <v>164</v>
      </c>
      <c r="D158" s="16" t="s">
        <v>67</v>
      </c>
      <c r="E158" s="17"/>
      <c r="F158" s="11">
        <v>432651</v>
      </c>
    </row>
    <row r="159" spans="1:6" ht="12.75" outlineLevel="3">
      <c r="A159" s="3" t="s">
        <v>127</v>
      </c>
      <c r="B159" s="3" t="s">
        <v>127</v>
      </c>
      <c r="C159" s="8" t="s">
        <v>164</v>
      </c>
      <c r="D159" s="8" t="s">
        <v>68</v>
      </c>
      <c r="E159" s="3" t="s">
        <v>69</v>
      </c>
      <c r="F159" s="12">
        <v>432651</v>
      </c>
    </row>
    <row r="160" spans="1:6" ht="12.75" outlineLevel="1">
      <c r="A160" s="4" t="s">
        <v>127</v>
      </c>
      <c r="B160" s="6" t="s">
        <v>64</v>
      </c>
      <c r="C160" s="9" t="s">
        <v>1</v>
      </c>
      <c r="D160" s="16" t="s">
        <v>165</v>
      </c>
      <c r="E160" s="17"/>
      <c r="F160" s="11">
        <f>F161+F163+F165</f>
        <v>10625396.5</v>
      </c>
    </row>
    <row r="161" spans="1:6" ht="12.75" outlineLevel="2">
      <c r="A161" s="4" t="s">
        <v>127</v>
      </c>
      <c r="B161" s="6" t="s">
        <v>64</v>
      </c>
      <c r="C161" s="9" t="s">
        <v>15</v>
      </c>
      <c r="D161" s="16" t="s">
        <v>16</v>
      </c>
      <c r="E161" s="17"/>
      <c r="F161" s="11">
        <v>2281800</v>
      </c>
    </row>
    <row r="162" spans="1:6" ht="12.75" outlineLevel="3">
      <c r="A162" s="3" t="s">
        <v>127</v>
      </c>
      <c r="B162" s="3" t="s">
        <v>64</v>
      </c>
      <c r="C162" s="8" t="s">
        <v>15</v>
      </c>
      <c r="D162" s="8" t="s">
        <v>11</v>
      </c>
      <c r="E162" s="3" t="s">
        <v>12</v>
      </c>
      <c r="F162" s="12">
        <v>2281800</v>
      </c>
    </row>
    <row r="163" spans="1:6" ht="12.75" outlineLevel="2">
      <c r="A163" s="4" t="s">
        <v>127</v>
      </c>
      <c r="B163" s="6" t="s">
        <v>64</v>
      </c>
      <c r="C163" s="9" t="s">
        <v>166</v>
      </c>
      <c r="D163" s="16" t="s">
        <v>67</v>
      </c>
      <c r="E163" s="17"/>
      <c r="F163" s="11">
        <f>F164</f>
        <v>4980996.5</v>
      </c>
    </row>
    <row r="164" spans="1:6" ht="12.75" outlineLevel="3">
      <c r="A164" s="3" t="s">
        <v>127</v>
      </c>
      <c r="B164" s="3" t="s">
        <v>64</v>
      </c>
      <c r="C164" s="8" t="s">
        <v>166</v>
      </c>
      <c r="D164" s="8" t="s">
        <v>68</v>
      </c>
      <c r="E164" s="3" t="s">
        <v>69</v>
      </c>
      <c r="F164" s="12">
        <f>4984696.5-3700</f>
        <v>4980996.5</v>
      </c>
    </row>
    <row r="165" spans="1:6" ht="12.75" outlineLevel="2">
      <c r="A165" s="4" t="s">
        <v>127</v>
      </c>
      <c r="B165" s="6" t="s">
        <v>64</v>
      </c>
      <c r="C165" s="9" t="s">
        <v>167</v>
      </c>
      <c r="D165" s="16" t="s">
        <v>168</v>
      </c>
      <c r="E165" s="17"/>
      <c r="F165" s="11">
        <v>3362600</v>
      </c>
    </row>
    <row r="166" spans="1:6" ht="12.75" outlineLevel="3">
      <c r="A166" s="3" t="s">
        <v>127</v>
      </c>
      <c r="B166" s="3" t="s">
        <v>64</v>
      </c>
      <c r="C166" s="8" t="s">
        <v>167</v>
      </c>
      <c r="D166" s="8" t="s">
        <v>68</v>
      </c>
      <c r="E166" s="3" t="s">
        <v>69</v>
      </c>
      <c r="F166" s="12">
        <v>2922000</v>
      </c>
    </row>
    <row r="167" spans="1:6" ht="12.75" outlineLevel="3">
      <c r="A167" s="3" t="s">
        <v>127</v>
      </c>
      <c r="B167" s="3" t="s">
        <v>64</v>
      </c>
      <c r="C167" s="8" t="s">
        <v>167</v>
      </c>
      <c r="D167" s="8" t="s">
        <v>160</v>
      </c>
      <c r="E167" s="3" t="s">
        <v>161</v>
      </c>
      <c r="F167" s="12">
        <v>440600</v>
      </c>
    </row>
    <row r="168" spans="1:6" ht="12.75">
      <c r="A168" s="4" t="s">
        <v>169</v>
      </c>
      <c r="B168" s="6" t="s">
        <v>1</v>
      </c>
      <c r="C168" s="9" t="s">
        <v>1</v>
      </c>
      <c r="D168" s="20" t="s">
        <v>1</v>
      </c>
      <c r="E168" s="21"/>
      <c r="F168" s="11">
        <v>10242131</v>
      </c>
    </row>
    <row r="169" spans="1:6" ht="12.75" outlineLevel="1">
      <c r="A169" s="4" t="s">
        <v>169</v>
      </c>
      <c r="B169" s="6" t="s">
        <v>6</v>
      </c>
      <c r="C169" s="9" t="s">
        <v>1</v>
      </c>
      <c r="D169" s="16" t="s">
        <v>170</v>
      </c>
      <c r="E169" s="17"/>
      <c r="F169" s="11">
        <v>8917131</v>
      </c>
    </row>
    <row r="170" spans="1:6" ht="12.75" outlineLevel="2">
      <c r="A170" s="4" t="s">
        <v>169</v>
      </c>
      <c r="B170" s="6" t="s">
        <v>6</v>
      </c>
      <c r="C170" s="9" t="s">
        <v>171</v>
      </c>
      <c r="D170" s="16" t="s">
        <v>67</v>
      </c>
      <c r="E170" s="17"/>
      <c r="F170" s="11">
        <v>5468000</v>
      </c>
    </row>
    <row r="171" spans="1:6" ht="12.75" outlineLevel="3">
      <c r="A171" s="3" t="s">
        <v>169</v>
      </c>
      <c r="B171" s="3" t="s">
        <v>6</v>
      </c>
      <c r="C171" s="8" t="s">
        <v>171</v>
      </c>
      <c r="D171" s="8" t="s">
        <v>68</v>
      </c>
      <c r="E171" s="3" t="s">
        <v>69</v>
      </c>
      <c r="F171" s="12">
        <v>5468000</v>
      </c>
    </row>
    <row r="172" spans="1:6" ht="12.75" outlineLevel="2">
      <c r="A172" s="4" t="s">
        <v>169</v>
      </c>
      <c r="B172" s="6" t="s">
        <v>6</v>
      </c>
      <c r="C172" s="9" t="s">
        <v>172</v>
      </c>
      <c r="D172" s="16" t="s">
        <v>67</v>
      </c>
      <c r="E172" s="17"/>
      <c r="F172" s="11">
        <v>1474500</v>
      </c>
    </row>
    <row r="173" spans="1:6" ht="12.75" outlineLevel="3">
      <c r="A173" s="3" t="s">
        <v>169</v>
      </c>
      <c r="B173" s="3" t="s">
        <v>6</v>
      </c>
      <c r="C173" s="8" t="s">
        <v>172</v>
      </c>
      <c r="D173" s="8" t="s">
        <v>68</v>
      </c>
      <c r="E173" s="3" t="s">
        <v>69</v>
      </c>
      <c r="F173" s="12">
        <v>1474500</v>
      </c>
    </row>
    <row r="174" spans="1:6" ht="12.75" outlineLevel="2">
      <c r="A174" s="4" t="s">
        <v>169</v>
      </c>
      <c r="B174" s="6" t="s">
        <v>6</v>
      </c>
      <c r="C174" s="9" t="s">
        <v>173</v>
      </c>
      <c r="D174" s="16" t="s">
        <v>67</v>
      </c>
      <c r="E174" s="17"/>
      <c r="F174" s="11">
        <v>1397131</v>
      </c>
    </row>
    <row r="175" spans="1:6" ht="12.75" outlineLevel="3">
      <c r="A175" s="3" t="s">
        <v>169</v>
      </c>
      <c r="B175" s="3" t="s">
        <v>6</v>
      </c>
      <c r="C175" s="8" t="s">
        <v>173</v>
      </c>
      <c r="D175" s="8" t="s">
        <v>68</v>
      </c>
      <c r="E175" s="3" t="s">
        <v>69</v>
      </c>
      <c r="F175" s="12">
        <v>1397131</v>
      </c>
    </row>
    <row r="176" spans="1:6" ht="32.25" customHeight="1" outlineLevel="2">
      <c r="A176" s="4" t="s">
        <v>169</v>
      </c>
      <c r="B176" s="6" t="s">
        <v>6</v>
      </c>
      <c r="C176" s="9" t="s">
        <v>174</v>
      </c>
      <c r="D176" s="16" t="s">
        <v>151</v>
      </c>
      <c r="E176" s="17"/>
      <c r="F176" s="11">
        <v>167000</v>
      </c>
    </row>
    <row r="177" spans="1:6" ht="12.75" outlineLevel="3">
      <c r="A177" s="3" t="s">
        <v>169</v>
      </c>
      <c r="B177" s="3" t="s">
        <v>6</v>
      </c>
      <c r="C177" s="8" t="s">
        <v>174</v>
      </c>
      <c r="D177" s="8" t="s">
        <v>68</v>
      </c>
      <c r="E177" s="3" t="s">
        <v>69</v>
      </c>
      <c r="F177" s="12">
        <v>167000</v>
      </c>
    </row>
    <row r="178" spans="1:6" ht="33" customHeight="1" outlineLevel="2">
      <c r="A178" s="4" t="s">
        <v>169</v>
      </c>
      <c r="B178" s="6" t="s">
        <v>6</v>
      </c>
      <c r="C178" s="9" t="s">
        <v>175</v>
      </c>
      <c r="D178" s="16" t="s">
        <v>176</v>
      </c>
      <c r="E178" s="17"/>
      <c r="F178" s="11">
        <v>110500</v>
      </c>
    </row>
    <row r="179" spans="1:6" ht="12.75" outlineLevel="3">
      <c r="A179" s="3" t="s">
        <v>169</v>
      </c>
      <c r="B179" s="3" t="s">
        <v>6</v>
      </c>
      <c r="C179" s="8" t="s">
        <v>175</v>
      </c>
      <c r="D179" s="8" t="s">
        <v>68</v>
      </c>
      <c r="E179" s="3" t="s">
        <v>69</v>
      </c>
      <c r="F179" s="12">
        <v>110500</v>
      </c>
    </row>
    <row r="180" spans="1:6" ht="28.5" customHeight="1" outlineLevel="2">
      <c r="A180" s="4" t="s">
        <v>169</v>
      </c>
      <c r="B180" s="6" t="s">
        <v>6</v>
      </c>
      <c r="C180" s="9" t="s">
        <v>177</v>
      </c>
      <c r="D180" s="16" t="s">
        <v>178</v>
      </c>
      <c r="E180" s="17"/>
      <c r="F180" s="11">
        <v>300000</v>
      </c>
    </row>
    <row r="181" spans="1:6" ht="12.75" outlineLevel="3">
      <c r="A181" s="3" t="s">
        <v>169</v>
      </c>
      <c r="B181" s="3" t="s">
        <v>6</v>
      </c>
      <c r="C181" s="8" t="s">
        <v>177</v>
      </c>
      <c r="D181" s="8" t="s">
        <v>68</v>
      </c>
      <c r="E181" s="3" t="s">
        <v>69</v>
      </c>
      <c r="F181" s="12">
        <v>300000</v>
      </c>
    </row>
    <row r="182" spans="1:6" ht="12.75" outlineLevel="1">
      <c r="A182" s="4" t="s">
        <v>169</v>
      </c>
      <c r="B182" s="6" t="s">
        <v>27</v>
      </c>
      <c r="C182" s="9" t="s">
        <v>1</v>
      </c>
      <c r="D182" s="16" t="s">
        <v>179</v>
      </c>
      <c r="E182" s="17"/>
      <c r="F182" s="11">
        <v>1325000</v>
      </c>
    </row>
    <row r="183" spans="1:6" ht="12.75" outlineLevel="2">
      <c r="A183" s="4" t="s">
        <v>169</v>
      </c>
      <c r="B183" s="6" t="s">
        <v>27</v>
      </c>
      <c r="C183" s="9" t="s">
        <v>15</v>
      </c>
      <c r="D183" s="16" t="s">
        <v>16</v>
      </c>
      <c r="E183" s="17"/>
      <c r="F183" s="11">
        <v>935000</v>
      </c>
    </row>
    <row r="184" spans="1:6" ht="12.75" outlineLevel="3">
      <c r="A184" s="3" t="s">
        <v>169</v>
      </c>
      <c r="B184" s="3" t="s">
        <v>27</v>
      </c>
      <c r="C184" s="8" t="s">
        <v>15</v>
      </c>
      <c r="D184" s="8" t="s">
        <v>11</v>
      </c>
      <c r="E184" s="3" t="s">
        <v>12</v>
      </c>
      <c r="F184" s="12">
        <v>935000</v>
      </c>
    </row>
    <row r="185" spans="1:6" ht="12.75" outlineLevel="2">
      <c r="A185" s="4" t="s">
        <v>169</v>
      </c>
      <c r="B185" s="6" t="s">
        <v>27</v>
      </c>
      <c r="C185" s="9" t="s">
        <v>166</v>
      </c>
      <c r="D185" s="16" t="s">
        <v>67</v>
      </c>
      <c r="E185" s="17"/>
      <c r="F185" s="11">
        <v>390000</v>
      </c>
    </row>
    <row r="186" spans="1:6" ht="12.75" outlineLevel="3">
      <c r="A186" s="3" t="s">
        <v>169</v>
      </c>
      <c r="B186" s="3" t="s">
        <v>27</v>
      </c>
      <c r="C186" s="8" t="s">
        <v>166</v>
      </c>
      <c r="D186" s="8" t="s">
        <v>68</v>
      </c>
      <c r="E186" s="3" t="s">
        <v>69</v>
      </c>
      <c r="F186" s="12">
        <v>390000</v>
      </c>
    </row>
    <row r="187" spans="1:6" ht="12.75">
      <c r="A187" s="4" t="s">
        <v>64</v>
      </c>
      <c r="B187" s="6" t="s">
        <v>1</v>
      </c>
      <c r="C187" s="9" t="s">
        <v>1</v>
      </c>
      <c r="D187" s="20" t="s">
        <v>1</v>
      </c>
      <c r="E187" s="21"/>
      <c r="F187" s="11">
        <f>F188+F194+F199+F202+F207+F210+F216</f>
        <v>81875143.04</v>
      </c>
    </row>
    <row r="188" spans="1:6" ht="12.75" outlineLevel="1">
      <c r="A188" s="4" t="s">
        <v>64</v>
      </c>
      <c r="B188" s="6" t="s">
        <v>6</v>
      </c>
      <c r="C188" s="9" t="s">
        <v>1</v>
      </c>
      <c r="D188" s="16" t="s">
        <v>180</v>
      </c>
      <c r="E188" s="17"/>
      <c r="F188" s="11">
        <v>40091404.19</v>
      </c>
    </row>
    <row r="189" spans="1:6" ht="12.75" outlineLevel="2">
      <c r="A189" s="4" t="s">
        <v>64</v>
      </c>
      <c r="B189" s="6" t="s">
        <v>6</v>
      </c>
      <c r="C189" s="9" t="s">
        <v>181</v>
      </c>
      <c r="D189" s="16" t="s">
        <v>67</v>
      </c>
      <c r="E189" s="17"/>
      <c r="F189" s="11">
        <v>39591404.19</v>
      </c>
    </row>
    <row r="190" spans="1:6" ht="12.75" outlineLevel="3">
      <c r="A190" s="3" t="s">
        <v>64</v>
      </c>
      <c r="B190" s="3" t="s">
        <v>6</v>
      </c>
      <c r="C190" s="8" t="s">
        <v>181</v>
      </c>
      <c r="D190" s="8" t="s">
        <v>68</v>
      </c>
      <c r="E190" s="3" t="s">
        <v>69</v>
      </c>
      <c r="F190" s="12">
        <v>35217804.38</v>
      </c>
    </row>
    <row r="191" spans="1:6" ht="38.25" outlineLevel="3">
      <c r="A191" s="3" t="s">
        <v>64</v>
      </c>
      <c r="B191" s="3" t="s">
        <v>6</v>
      </c>
      <c r="C191" s="8" t="s">
        <v>181</v>
      </c>
      <c r="D191" s="8" t="s">
        <v>103</v>
      </c>
      <c r="E191" s="3" t="s">
        <v>104</v>
      </c>
      <c r="F191" s="12">
        <v>4373599.81</v>
      </c>
    </row>
    <row r="192" spans="1:6" ht="12.75" outlineLevel="2">
      <c r="A192" s="4" t="s">
        <v>64</v>
      </c>
      <c r="B192" s="6" t="s">
        <v>6</v>
      </c>
      <c r="C192" s="9" t="s">
        <v>182</v>
      </c>
      <c r="D192" s="16" t="s">
        <v>133</v>
      </c>
      <c r="E192" s="17"/>
      <c r="F192" s="11">
        <v>500000</v>
      </c>
    </row>
    <row r="193" spans="1:6" ht="12.75" outlineLevel="3">
      <c r="A193" s="3" t="s">
        <v>64</v>
      </c>
      <c r="B193" s="3" t="s">
        <v>6</v>
      </c>
      <c r="C193" s="8" t="s">
        <v>182</v>
      </c>
      <c r="D193" s="8" t="s">
        <v>68</v>
      </c>
      <c r="E193" s="3" t="s">
        <v>69</v>
      </c>
      <c r="F193" s="12">
        <v>500000</v>
      </c>
    </row>
    <row r="194" spans="1:6" ht="12.75" outlineLevel="1">
      <c r="A194" s="4" t="s">
        <v>64</v>
      </c>
      <c r="B194" s="6" t="s">
        <v>7</v>
      </c>
      <c r="C194" s="9" t="s">
        <v>1</v>
      </c>
      <c r="D194" s="16" t="s">
        <v>183</v>
      </c>
      <c r="E194" s="17"/>
      <c r="F194" s="11">
        <v>3354643.81</v>
      </c>
    </row>
    <row r="195" spans="1:6" ht="12.75" outlineLevel="2">
      <c r="A195" s="4" t="s">
        <v>64</v>
      </c>
      <c r="B195" s="6" t="s">
        <v>7</v>
      </c>
      <c r="C195" s="9" t="s">
        <v>181</v>
      </c>
      <c r="D195" s="16" t="s">
        <v>67</v>
      </c>
      <c r="E195" s="17"/>
      <c r="F195" s="11">
        <v>2919440.59</v>
      </c>
    </row>
    <row r="196" spans="1:6" ht="12.75" outlineLevel="3">
      <c r="A196" s="3" t="s">
        <v>64</v>
      </c>
      <c r="B196" s="3" t="s">
        <v>7</v>
      </c>
      <c r="C196" s="8" t="s">
        <v>181</v>
      </c>
      <c r="D196" s="8" t="s">
        <v>68</v>
      </c>
      <c r="E196" s="3" t="s">
        <v>69</v>
      </c>
      <c r="F196" s="12">
        <v>2919440.59</v>
      </c>
    </row>
    <row r="197" spans="1:6" ht="12.75" outlineLevel="2">
      <c r="A197" s="4" t="s">
        <v>64</v>
      </c>
      <c r="B197" s="6" t="s">
        <v>7</v>
      </c>
      <c r="C197" s="9" t="s">
        <v>184</v>
      </c>
      <c r="D197" s="16" t="s">
        <v>185</v>
      </c>
      <c r="E197" s="17"/>
      <c r="F197" s="11">
        <v>435203.22</v>
      </c>
    </row>
    <row r="198" spans="1:6" ht="12.75" outlineLevel="3">
      <c r="A198" s="3" t="s">
        <v>64</v>
      </c>
      <c r="B198" s="3" t="s">
        <v>7</v>
      </c>
      <c r="C198" s="8" t="s">
        <v>184</v>
      </c>
      <c r="D198" s="8" t="s">
        <v>68</v>
      </c>
      <c r="E198" s="3" t="s">
        <v>69</v>
      </c>
      <c r="F198" s="12">
        <v>435203.22</v>
      </c>
    </row>
    <row r="199" spans="1:6" ht="12.75" outlineLevel="1">
      <c r="A199" s="4" t="s">
        <v>64</v>
      </c>
      <c r="B199" s="6" t="s">
        <v>13</v>
      </c>
      <c r="C199" s="9" t="s">
        <v>1</v>
      </c>
      <c r="D199" s="16" t="s">
        <v>186</v>
      </c>
      <c r="E199" s="17"/>
      <c r="F199" s="11">
        <v>781087.29</v>
      </c>
    </row>
    <row r="200" spans="1:6" ht="12.75" outlineLevel="2">
      <c r="A200" s="4" t="s">
        <v>64</v>
      </c>
      <c r="B200" s="6" t="s">
        <v>13</v>
      </c>
      <c r="C200" s="9" t="s">
        <v>181</v>
      </c>
      <c r="D200" s="16" t="s">
        <v>67</v>
      </c>
      <c r="E200" s="17"/>
      <c r="F200" s="11">
        <v>781087.29</v>
      </c>
    </row>
    <row r="201" spans="1:6" ht="12.75" outlineLevel="3">
      <c r="A201" s="3" t="s">
        <v>64</v>
      </c>
      <c r="B201" s="3" t="s">
        <v>13</v>
      </c>
      <c r="C201" s="8" t="s">
        <v>181</v>
      </c>
      <c r="D201" s="8" t="s">
        <v>68</v>
      </c>
      <c r="E201" s="3" t="s">
        <v>69</v>
      </c>
      <c r="F201" s="12">
        <v>781087.29</v>
      </c>
    </row>
    <row r="202" spans="1:6" ht="12.75" outlineLevel="1">
      <c r="A202" s="4" t="s">
        <v>64</v>
      </c>
      <c r="B202" s="6" t="s">
        <v>19</v>
      </c>
      <c r="C202" s="9" t="s">
        <v>1</v>
      </c>
      <c r="D202" s="16" t="s">
        <v>187</v>
      </c>
      <c r="E202" s="17"/>
      <c r="F202" s="11">
        <v>12913725.74</v>
      </c>
    </row>
    <row r="203" spans="1:6" ht="12.75" outlineLevel="2">
      <c r="A203" s="4" t="s">
        <v>64</v>
      </c>
      <c r="B203" s="6" t="s">
        <v>19</v>
      </c>
      <c r="C203" s="9" t="s">
        <v>181</v>
      </c>
      <c r="D203" s="16" t="s">
        <v>67</v>
      </c>
      <c r="E203" s="17"/>
      <c r="F203" s="11">
        <v>9892055</v>
      </c>
    </row>
    <row r="204" spans="1:6" ht="12.75" outlineLevel="3">
      <c r="A204" s="3" t="s">
        <v>64</v>
      </c>
      <c r="B204" s="3" t="s">
        <v>19</v>
      </c>
      <c r="C204" s="8" t="s">
        <v>181</v>
      </c>
      <c r="D204" s="8" t="s">
        <v>68</v>
      </c>
      <c r="E204" s="3" t="s">
        <v>69</v>
      </c>
      <c r="F204" s="12">
        <v>9892055</v>
      </c>
    </row>
    <row r="205" spans="1:6" ht="32.25" customHeight="1" outlineLevel="2">
      <c r="A205" s="4" t="s">
        <v>64</v>
      </c>
      <c r="B205" s="6" t="s">
        <v>19</v>
      </c>
      <c r="C205" s="9" t="s">
        <v>188</v>
      </c>
      <c r="D205" s="16" t="s">
        <v>189</v>
      </c>
      <c r="E205" s="17"/>
      <c r="F205" s="11">
        <v>3021670.74</v>
      </c>
    </row>
    <row r="206" spans="1:6" ht="12.75" outlineLevel="3">
      <c r="A206" s="3" t="s">
        <v>64</v>
      </c>
      <c r="B206" s="3" t="s">
        <v>19</v>
      </c>
      <c r="C206" s="8" t="s">
        <v>188</v>
      </c>
      <c r="D206" s="8" t="s">
        <v>68</v>
      </c>
      <c r="E206" s="3" t="s">
        <v>69</v>
      </c>
      <c r="F206" s="12">
        <v>3021670.74</v>
      </c>
    </row>
    <row r="207" spans="1:6" ht="25.5" customHeight="1" outlineLevel="1">
      <c r="A207" s="4" t="s">
        <v>64</v>
      </c>
      <c r="B207" s="6" t="s">
        <v>27</v>
      </c>
      <c r="C207" s="9" t="s">
        <v>1</v>
      </c>
      <c r="D207" s="16" t="s">
        <v>190</v>
      </c>
      <c r="E207" s="17"/>
      <c r="F207" s="11">
        <v>1154815</v>
      </c>
    </row>
    <row r="208" spans="1:6" ht="12.75" outlineLevel="2">
      <c r="A208" s="4" t="s">
        <v>64</v>
      </c>
      <c r="B208" s="6" t="s">
        <v>27</v>
      </c>
      <c r="C208" s="9" t="s">
        <v>191</v>
      </c>
      <c r="D208" s="16" t="s">
        <v>67</v>
      </c>
      <c r="E208" s="17"/>
      <c r="F208" s="11">
        <v>1154815</v>
      </c>
    </row>
    <row r="209" spans="1:6" ht="12.75" outlineLevel="3">
      <c r="A209" s="3" t="s">
        <v>64</v>
      </c>
      <c r="B209" s="3" t="s">
        <v>27</v>
      </c>
      <c r="C209" s="8" t="s">
        <v>191</v>
      </c>
      <c r="D209" s="8" t="s">
        <v>68</v>
      </c>
      <c r="E209" s="3" t="s">
        <v>69</v>
      </c>
      <c r="F209" s="12">
        <v>1154815</v>
      </c>
    </row>
    <row r="210" spans="1:6" ht="12.75" outlineLevel="1">
      <c r="A210" s="4" t="s">
        <v>64</v>
      </c>
      <c r="B210" s="6" t="s">
        <v>169</v>
      </c>
      <c r="C210" s="9" t="s">
        <v>1</v>
      </c>
      <c r="D210" s="16" t="s">
        <v>192</v>
      </c>
      <c r="E210" s="17"/>
      <c r="F210" s="11">
        <f>F211+F214</f>
        <v>20480169.310000002</v>
      </c>
    </row>
    <row r="211" spans="1:6" ht="12.75" outlineLevel="2">
      <c r="A211" s="4" t="s">
        <v>64</v>
      </c>
      <c r="B211" s="6" t="s">
        <v>169</v>
      </c>
      <c r="C211" s="9" t="s">
        <v>193</v>
      </c>
      <c r="D211" s="16" t="s">
        <v>67</v>
      </c>
      <c r="E211" s="17"/>
      <c r="F211" s="11">
        <f>F212+F213</f>
        <v>19913169.310000002</v>
      </c>
    </row>
    <row r="212" spans="1:6" ht="12.75" outlineLevel="3">
      <c r="A212" s="3" t="s">
        <v>64</v>
      </c>
      <c r="B212" s="3" t="s">
        <v>169</v>
      </c>
      <c r="C212" s="8" t="s">
        <v>193</v>
      </c>
      <c r="D212" s="8" t="s">
        <v>68</v>
      </c>
      <c r="E212" s="3" t="s">
        <v>69</v>
      </c>
      <c r="F212" s="12">
        <f>18414313.89-1026-118.58</f>
        <v>18413169.310000002</v>
      </c>
    </row>
    <row r="213" spans="1:6" ht="38.25" outlineLevel="3">
      <c r="A213" s="3" t="s">
        <v>64</v>
      </c>
      <c r="B213" s="3" t="s">
        <v>169</v>
      </c>
      <c r="C213" s="8" t="s">
        <v>193</v>
      </c>
      <c r="D213" s="8" t="s">
        <v>103</v>
      </c>
      <c r="E213" s="3" t="s">
        <v>104</v>
      </c>
      <c r="F213" s="12">
        <v>1500000</v>
      </c>
    </row>
    <row r="214" spans="1:6" ht="19.5" customHeight="1" outlineLevel="2">
      <c r="A214" s="4" t="s">
        <v>64</v>
      </c>
      <c r="B214" s="6" t="s">
        <v>169</v>
      </c>
      <c r="C214" s="9" t="s">
        <v>194</v>
      </c>
      <c r="D214" s="16" t="s">
        <v>195</v>
      </c>
      <c r="E214" s="17"/>
      <c r="F214" s="11">
        <v>567000</v>
      </c>
    </row>
    <row r="215" spans="1:6" ht="12.75" outlineLevel="3">
      <c r="A215" s="3" t="s">
        <v>64</v>
      </c>
      <c r="B215" s="3" t="s">
        <v>169</v>
      </c>
      <c r="C215" s="8" t="s">
        <v>194</v>
      </c>
      <c r="D215" s="8" t="s">
        <v>11</v>
      </c>
      <c r="E215" s="3" t="s">
        <v>12</v>
      </c>
      <c r="F215" s="12">
        <v>567000</v>
      </c>
    </row>
    <row r="216" spans="1:6" ht="12.75" outlineLevel="1">
      <c r="A216" s="4" t="s">
        <v>64</v>
      </c>
      <c r="B216" s="6" t="s">
        <v>196</v>
      </c>
      <c r="C216" s="9" t="s">
        <v>1</v>
      </c>
      <c r="D216" s="16" t="s">
        <v>197</v>
      </c>
      <c r="E216" s="17"/>
      <c r="F216" s="11">
        <f>F217+F219+F221+F223+F225</f>
        <v>3099297.7</v>
      </c>
    </row>
    <row r="217" spans="1:6" ht="30" customHeight="1" outlineLevel="2">
      <c r="A217" s="4" t="s">
        <v>64</v>
      </c>
      <c r="B217" s="6" t="s">
        <v>196</v>
      </c>
      <c r="C217" s="9" t="s">
        <v>71</v>
      </c>
      <c r="D217" s="16" t="s">
        <v>72</v>
      </c>
      <c r="E217" s="17"/>
      <c r="F217" s="11">
        <f>F218</f>
        <v>1361672.45</v>
      </c>
    </row>
    <row r="218" spans="1:6" ht="12.75" outlineLevel="3">
      <c r="A218" s="3" t="s">
        <v>64</v>
      </c>
      <c r="B218" s="3" t="s">
        <v>196</v>
      </c>
      <c r="C218" s="8" t="s">
        <v>71</v>
      </c>
      <c r="D218" s="8" t="s">
        <v>73</v>
      </c>
      <c r="E218" s="3" t="s">
        <v>74</v>
      </c>
      <c r="F218" s="12">
        <f>1362811.96-1139.51</f>
        <v>1361672.45</v>
      </c>
    </row>
    <row r="219" spans="1:6" ht="30" customHeight="1" outlineLevel="2">
      <c r="A219" s="4" t="s">
        <v>64</v>
      </c>
      <c r="B219" s="6" t="s">
        <v>196</v>
      </c>
      <c r="C219" s="9" t="s">
        <v>198</v>
      </c>
      <c r="D219" s="16" t="s">
        <v>199</v>
      </c>
      <c r="E219" s="17"/>
      <c r="F219" s="11">
        <f>F220</f>
        <v>0</v>
      </c>
    </row>
    <row r="220" spans="1:6" ht="12.75" outlineLevel="3">
      <c r="A220" s="3" t="s">
        <v>64</v>
      </c>
      <c r="B220" s="3" t="s">
        <v>196</v>
      </c>
      <c r="C220" s="8" t="s">
        <v>198</v>
      </c>
      <c r="D220" s="8" t="s">
        <v>200</v>
      </c>
      <c r="E220" s="3" t="s">
        <v>195</v>
      </c>
      <c r="F220" s="12">
        <f>31918-31918</f>
        <v>0</v>
      </c>
    </row>
    <row r="221" spans="1:6" ht="12.75" outlineLevel="2">
      <c r="A221" s="4" t="s">
        <v>64</v>
      </c>
      <c r="B221" s="6" t="s">
        <v>196</v>
      </c>
      <c r="C221" s="9" t="s">
        <v>201</v>
      </c>
      <c r="D221" s="16" t="s">
        <v>202</v>
      </c>
      <c r="E221" s="17"/>
      <c r="F221" s="11">
        <v>19800</v>
      </c>
    </row>
    <row r="222" spans="1:6" ht="12.75" outlineLevel="3">
      <c r="A222" s="3" t="s">
        <v>64</v>
      </c>
      <c r="B222" s="3" t="s">
        <v>196</v>
      </c>
      <c r="C222" s="8" t="s">
        <v>201</v>
      </c>
      <c r="D222" s="8" t="s">
        <v>200</v>
      </c>
      <c r="E222" s="3" t="s">
        <v>195</v>
      </c>
      <c r="F222" s="12">
        <v>19800</v>
      </c>
    </row>
    <row r="223" spans="1:6" ht="12.75" outlineLevel="2">
      <c r="A223" s="4" t="s">
        <v>64</v>
      </c>
      <c r="B223" s="6" t="s">
        <v>196</v>
      </c>
      <c r="C223" s="9" t="s">
        <v>203</v>
      </c>
      <c r="D223" s="16" t="s">
        <v>204</v>
      </c>
      <c r="E223" s="17"/>
      <c r="F223" s="11">
        <f>F224</f>
        <v>117825.24999999994</v>
      </c>
    </row>
    <row r="224" spans="1:6" ht="12.75" outlineLevel="3">
      <c r="A224" s="3" t="s">
        <v>64</v>
      </c>
      <c r="B224" s="3" t="s">
        <v>196</v>
      </c>
      <c r="C224" s="8" t="s">
        <v>203</v>
      </c>
      <c r="D224" s="8" t="s">
        <v>200</v>
      </c>
      <c r="E224" s="3" t="s">
        <v>195</v>
      </c>
      <c r="F224" s="12">
        <f>952138.95-386500-447813.7</f>
        <v>117825.24999999994</v>
      </c>
    </row>
    <row r="225" spans="1:6" ht="12.75" outlineLevel="2">
      <c r="A225" s="4" t="s">
        <v>64</v>
      </c>
      <c r="B225" s="6" t="s">
        <v>196</v>
      </c>
      <c r="C225" s="9" t="s">
        <v>205</v>
      </c>
      <c r="D225" s="16" t="s">
        <v>206</v>
      </c>
      <c r="E225" s="17"/>
      <c r="F225" s="11">
        <v>1600000</v>
      </c>
    </row>
    <row r="226" spans="1:6" ht="12.75" outlineLevel="3">
      <c r="A226" s="3" t="s">
        <v>64</v>
      </c>
      <c r="B226" s="3" t="s">
        <v>196</v>
      </c>
      <c r="C226" s="8" t="s">
        <v>205</v>
      </c>
      <c r="D226" s="8" t="s">
        <v>200</v>
      </c>
      <c r="E226" s="3" t="s">
        <v>195</v>
      </c>
      <c r="F226" s="12">
        <v>1600000</v>
      </c>
    </row>
    <row r="227" spans="1:6" ht="12.75">
      <c r="A227" s="4" t="s">
        <v>196</v>
      </c>
      <c r="B227" s="6" t="s">
        <v>1</v>
      </c>
      <c r="C227" s="9" t="s">
        <v>1</v>
      </c>
      <c r="D227" s="20" t="s">
        <v>1</v>
      </c>
      <c r="E227" s="21"/>
      <c r="F227" s="11">
        <f>152714980.97-25226</f>
        <v>152689754.97</v>
      </c>
    </row>
    <row r="228" spans="1:6" ht="12.75" outlineLevel="1">
      <c r="A228" s="4" t="s">
        <v>196</v>
      </c>
      <c r="B228" s="6" t="s">
        <v>6</v>
      </c>
      <c r="C228" s="9" t="s">
        <v>1</v>
      </c>
      <c r="D228" s="16" t="s">
        <v>207</v>
      </c>
      <c r="E228" s="17"/>
      <c r="F228" s="11">
        <v>600000</v>
      </c>
    </row>
    <row r="229" spans="1:6" ht="20.25" customHeight="1" outlineLevel="2">
      <c r="A229" s="4" t="s">
        <v>196</v>
      </c>
      <c r="B229" s="6" t="s">
        <v>6</v>
      </c>
      <c r="C229" s="9" t="s">
        <v>208</v>
      </c>
      <c r="D229" s="16" t="s">
        <v>209</v>
      </c>
      <c r="E229" s="17"/>
      <c r="F229" s="11">
        <v>600000</v>
      </c>
    </row>
    <row r="230" spans="1:6" ht="12.75" outlineLevel="3">
      <c r="A230" s="3" t="s">
        <v>196</v>
      </c>
      <c r="B230" s="3" t="s">
        <v>6</v>
      </c>
      <c r="C230" s="8" t="s">
        <v>208</v>
      </c>
      <c r="D230" s="8" t="s">
        <v>62</v>
      </c>
      <c r="E230" s="3" t="s">
        <v>63</v>
      </c>
      <c r="F230" s="12">
        <v>600000</v>
      </c>
    </row>
    <row r="231" spans="1:6" ht="12.75" outlineLevel="1">
      <c r="A231" s="4" t="s">
        <v>196</v>
      </c>
      <c r="B231" s="6" t="s">
        <v>7</v>
      </c>
      <c r="C231" s="9" t="s">
        <v>1</v>
      </c>
      <c r="D231" s="16" t="s">
        <v>210</v>
      </c>
      <c r="E231" s="17"/>
      <c r="F231" s="11">
        <v>6834362.59</v>
      </c>
    </row>
    <row r="232" spans="1:6" ht="12.75" outlineLevel="2">
      <c r="A232" s="4" t="s">
        <v>196</v>
      </c>
      <c r="B232" s="6" t="s">
        <v>7</v>
      </c>
      <c r="C232" s="9" t="s">
        <v>211</v>
      </c>
      <c r="D232" s="16" t="s">
        <v>67</v>
      </c>
      <c r="E232" s="17"/>
      <c r="F232" s="11">
        <v>590056</v>
      </c>
    </row>
    <row r="233" spans="1:6" ht="12.75" outlineLevel="3">
      <c r="A233" s="3" t="s">
        <v>196</v>
      </c>
      <c r="B233" s="3" t="s">
        <v>7</v>
      </c>
      <c r="C233" s="8" t="s">
        <v>211</v>
      </c>
      <c r="D233" s="8" t="s">
        <v>68</v>
      </c>
      <c r="E233" s="3" t="s">
        <v>69</v>
      </c>
      <c r="F233" s="12">
        <v>590056</v>
      </c>
    </row>
    <row r="234" spans="1:6" ht="29.25" customHeight="1" outlineLevel="2">
      <c r="A234" s="4" t="s">
        <v>196</v>
      </c>
      <c r="B234" s="6" t="s">
        <v>7</v>
      </c>
      <c r="C234" s="9" t="s">
        <v>212</v>
      </c>
      <c r="D234" s="16" t="s">
        <v>213</v>
      </c>
      <c r="E234" s="17"/>
      <c r="F234" s="11">
        <v>6244306.59</v>
      </c>
    </row>
    <row r="235" spans="1:6" ht="12.75" outlineLevel="3">
      <c r="A235" s="3" t="s">
        <v>196</v>
      </c>
      <c r="B235" s="3" t="s">
        <v>7</v>
      </c>
      <c r="C235" s="8" t="s">
        <v>212</v>
      </c>
      <c r="D235" s="8" t="s">
        <v>68</v>
      </c>
      <c r="E235" s="3" t="s">
        <v>69</v>
      </c>
      <c r="F235" s="12">
        <v>6244306.59</v>
      </c>
    </row>
    <row r="236" spans="1:6" ht="12.75" outlineLevel="1">
      <c r="A236" s="4" t="s">
        <v>196</v>
      </c>
      <c r="B236" s="6" t="s">
        <v>13</v>
      </c>
      <c r="C236" s="9" t="s">
        <v>1</v>
      </c>
      <c r="D236" s="16" t="s">
        <v>214</v>
      </c>
      <c r="E236" s="17"/>
      <c r="F236" s="11">
        <f>124278403.94-25226</f>
        <v>124253177.94</v>
      </c>
    </row>
    <row r="237" spans="1:6" ht="26.25" customHeight="1" outlineLevel="2">
      <c r="A237" s="4" t="s">
        <v>196</v>
      </c>
      <c r="B237" s="6" t="s">
        <v>13</v>
      </c>
      <c r="C237" s="9" t="s">
        <v>215</v>
      </c>
      <c r="D237" s="16" t="s">
        <v>216</v>
      </c>
      <c r="E237" s="17"/>
      <c r="F237" s="11">
        <v>103490.11</v>
      </c>
    </row>
    <row r="238" spans="1:6" ht="12.75" outlineLevel="3">
      <c r="A238" s="3" t="s">
        <v>196</v>
      </c>
      <c r="B238" s="3" t="s">
        <v>13</v>
      </c>
      <c r="C238" s="8" t="s">
        <v>215</v>
      </c>
      <c r="D238" s="8" t="s">
        <v>62</v>
      </c>
      <c r="E238" s="3" t="s">
        <v>63</v>
      </c>
      <c r="F238" s="12">
        <v>103490.11</v>
      </c>
    </row>
    <row r="239" spans="1:6" ht="35.25" customHeight="1" outlineLevel="2">
      <c r="A239" s="4" t="s">
        <v>196</v>
      </c>
      <c r="B239" s="6" t="s">
        <v>13</v>
      </c>
      <c r="C239" s="9" t="s">
        <v>217</v>
      </c>
      <c r="D239" s="16" t="s">
        <v>218</v>
      </c>
      <c r="E239" s="17"/>
      <c r="F239" s="11">
        <f>F240</f>
        <v>2535853.76</v>
      </c>
    </row>
    <row r="240" spans="1:6" ht="12.75" outlineLevel="3">
      <c r="A240" s="3" t="s">
        <v>196</v>
      </c>
      <c r="B240" s="3" t="s">
        <v>13</v>
      </c>
      <c r="C240" s="8" t="s">
        <v>217</v>
      </c>
      <c r="D240" s="8" t="s">
        <v>62</v>
      </c>
      <c r="E240" s="3" t="s">
        <v>63</v>
      </c>
      <c r="F240" s="12">
        <f>2536079.76-226</f>
        <v>2535853.76</v>
      </c>
    </row>
    <row r="241" spans="1:6" ht="39" customHeight="1" outlineLevel="2">
      <c r="A241" s="4" t="s">
        <v>196</v>
      </c>
      <c r="B241" s="6" t="s">
        <v>13</v>
      </c>
      <c r="C241" s="9" t="s">
        <v>219</v>
      </c>
      <c r="D241" s="16" t="s">
        <v>220</v>
      </c>
      <c r="E241" s="17"/>
      <c r="F241" s="11">
        <v>1527529.18</v>
      </c>
    </row>
    <row r="242" spans="1:6" ht="12.75" outlineLevel="3">
      <c r="A242" s="3" t="s">
        <v>196</v>
      </c>
      <c r="B242" s="3" t="s">
        <v>13</v>
      </c>
      <c r="C242" s="8" t="s">
        <v>219</v>
      </c>
      <c r="D242" s="8" t="s">
        <v>62</v>
      </c>
      <c r="E242" s="3" t="s">
        <v>63</v>
      </c>
      <c r="F242" s="12">
        <v>1527529.18</v>
      </c>
    </row>
    <row r="243" spans="1:6" ht="47.25" customHeight="1" outlineLevel="2">
      <c r="A243" s="4" t="s">
        <v>196</v>
      </c>
      <c r="B243" s="6" t="s">
        <v>13</v>
      </c>
      <c r="C243" s="9" t="s">
        <v>221</v>
      </c>
      <c r="D243" s="16" t="s">
        <v>222</v>
      </c>
      <c r="E243" s="17"/>
      <c r="F243" s="11">
        <v>496200</v>
      </c>
    </row>
    <row r="244" spans="1:6" ht="12.75" outlineLevel="3">
      <c r="A244" s="3" t="s">
        <v>196</v>
      </c>
      <c r="B244" s="3" t="s">
        <v>13</v>
      </c>
      <c r="C244" s="8" t="s">
        <v>221</v>
      </c>
      <c r="D244" s="8" t="s">
        <v>62</v>
      </c>
      <c r="E244" s="3" t="s">
        <v>63</v>
      </c>
      <c r="F244" s="12">
        <v>496200</v>
      </c>
    </row>
    <row r="245" spans="1:6" ht="27" customHeight="1" outlineLevel="2">
      <c r="A245" s="4" t="s">
        <v>196</v>
      </c>
      <c r="B245" s="6" t="s">
        <v>13</v>
      </c>
      <c r="C245" s="9" t="s">
        <v>223</v>
      </c>
      <c r="D245" s="16" t="s">
        <v>224</v>
      </c>
      <c r="E245" s="17"/>
      <c r="F245" s="11">
        <v>1542900</v>
      </c>
    </row>
    <row r="246" spans="1:6" ht="12.75" outlineLevel="3">
      <c r="A246" s="3" t="s">
        <v>196</v>
      </c>
      <c r="B246" s="3" t="s">
        <v>13</v>
      </c>
      <c r="C246" s="8" t="s">
        <v>223</v>
      </c>
      <c r="D246" s="8" t="s">
        <v>62</v>
      </c>
      <c r="E246" s="3" t="s">
        <v>63</v>
      </c>
      <c r="F246" s="12">
        <v>1542900</v>
      </c>
    </row>
    <row r="247" spans="1:6" ht="26.25" customHeight="1" outlineLevel="2">
      <c r="A247" s="4" t="s">
        <v>196</v>
      </c>
      <c r="B247" s="6" t="s">
        <v>13</v>
      </c>
      <c r="C247" s="9" t="s">
        <v>225</v>
      </c>
      <c r="D247" s="20" t="s">
        <v>226</v>
      </c>
      <c r="E247" s="21"/>
      <c r="F247" s="11">
        <v>4339797.8</v>
      </c>
    </row>
    <row r="248" spans="1:6" ht="12.75" outlineLevel="3">
      <c r="A248" s="3" t="s">
        <v>196</v>
      </c>
      <c r="B248" s="3" t="s">
        <v>13</v>
      </c>
      <c r="C248" s="8" t="s">
        <v>225</v>
      </c>
      <c r="D248" s="8" t="s">
        <v>62</v>
      </c>
      <c r="E248" s="3" t="s">
        <v>63</v>
      </c>
      <c r="F248" s="12">
        <v>4339797.8</v>
      </c>
    </row>
    <row r="249" spans="1:6" ht="38.25" customHeight="1" outlineLevel="2">
      <c r="A249" s="4" t="s">
        <v>196</v>
      </c>
      <c r="B249" s="6" t="s">
        <v>13</v>
      </c>
      <c r="C249" s="9" t="s">
        <v>227</v>
      </c>
      <c r="D249" s="16" t="s">
        <v>228</v>
      </c>
      <c r="E249" s="17"/>
      <c r="F249" s="11">
        <v>2873317.62</v>
      </c>
    </row>
    <row r="250" spans="1:6" ht="12.75" outlineLevel="3">
      <c r="A250" s="3" t="s">
        <v>196</v>
      </c>
      <c r="B250" s="3" t="s">
        <v>13</v>
      </c>
      <c r="C250" s="8" t="s">
        <v>227</v>
      </c>
      <c r="D250" s="8" t="s">
        <v>62</v>
      </c>
      <c r="E250" s="3" t="s">
        <v>63</v>
      </c>
      <c r="F250" s="12">
        <v>2873317.62</v>
      </c>
    </row>
    <row r="251" spans="1:6" ht="41.25" customHeight="1" outlineLevel="2">
      <c r="A251" s="4" t="s">
        <v>196</v>
      </c>
      <c r="B251" s="6" t="s">
        <v>13</v>
      </c>
      <c r="C251" s="9" t="s">
        <v>229</v>
      </c>
      <c r="D251" s="16" t="s">
        <v>230</v>
      </c>
      <c r="E251" s="17"/>
      <c r="F251" s="11">
        <v>5592269.4</v>
      </c>
    </row>
    <row r="252" spans="1:6" ht="12.75" outlineLevel="3">
      <c r="A252" s="3" t="s">
        <v>196</v>
      </c>
      <c r="B252" s="3" t="s">
        <v>13</v>
      </c>
      <c r="C252" s="8" t="s">
        <v>229</v>
      </c>
      <c r="D252" s="8" t="s">
        <v>62</v>
      </c>
      <c r="E252" s="3" t="s">
        <v>63</v>
      </c>
      <c r="F252" s="12">
        <v>5592269.4</v>
      </c>
    </row>
    <row r="253" spans="1:6" ht="32.25" customHeight="1" outlineLevel="2">
      <c r="A253" s="4" t="s">
        <v>196</v>
      </c>
      <c r="B253" s="6" t="s">
        <v>13</v>
      </c>
      <c r="C253" s="9" t="s">
        <v>231</v>
      </c>
      <c r="D253" s="16" t="s">
        <v>232</v>
      </c>
      <c r="E253" s="17"/>
      <c r="F253" s="11">
        <v>2712370.82</v>
      </c>
    </row>
    <row r="254" spans="1:6" ht="12.75" outlineLevel="3">
      <c r="A254" s="3" t="s">
        <v>196</v>
      </c>
      <c r="B254" s="3" t="s">
        <v>13</v>
      </c>
      <c r="C254" s="8" t="s">
        <v>231</v>
      </c>
      <c r="D254" s="8" t="s">
        <v>62</v>
      </c>
      <c r="E254" s="3" t="s">
        <v>63</v>
      </c>
      <c r="F254" s="12">
        <v>2712370.82</v>
      </c>
    </row>
    <row r="255" spans="1:6" ht="25.5" customHeight="1" outlineLevel="2">
      <c r="A255" s="4" t="s">
        <v>196</v>
      </c>
      <c r="B255" s="6" t="s">
        <v>13</v>
      </c>
      <c r="C255" s="9" t="s">
        <v>233</v>
      </c>
      <c r="D255" s="16" t="s">
        <v>234</v>
      </c>
      <c r="E255" s="17"/>
      <c r="F255" s="11">
        <v>5419446.24</v>
      </c>
    </row>
    <row r="256" spans="1:6" ht="12.75" outlineLevel="3">
      <c r="A256" s="3" t="s">
        <v>196</v>
      </c>
      <c r="B256" s="3" t="s">
        <v>13</v>
      </c>
      <c r="C256" s="8" t="s">
        <v>233</v>
      </c>
      <c r="D256" s="8" t="s">
        <v>62</v>
      </c>
      <c r="E256" s="3" t="s">
        <v>63</v>
      </c>
      <c r="F256" s="12">
        <v>5419446.24</v>
      </c>
    </row>
    <row r="257" spans="1:6" ht="27.75" customHeight="1" outlineLevel="2">
      <c r="A257" s="4" t="s">
        <v>196</v>
      </c>
      <c r="B257" s="6" t="s">
        <v>13</v>
      </c>
      <c r="C257" s="9" t="s">
        <v>235</v>
      </c>
      <c r="D257" s="16" t="s">
        <v>236</v>
      </c>
      <c r="E257" s="17"/>
      <c r="F257" s="11">
        <v>337209.89</v>
      </c>
    </row>
    <row r="258" spans="1:6" ht="12.75" outlineLevel="3">
      <c r="A258" s="3" t="s">
        <v>196</v>
      </c>
      <c r="B258" s="3" t="s">
        <v>13</v>
      </c>
      <c r="C258" s="8" t="s">
        <v>235</v>
      </c>
      <c r="D258" s="8" t="s">
        <v>62</v>
      </c>
      <c r="E258" s="3" t="s">
        <v>63</v>
      </c>
      <c r="F258" s="12">
        <v>337209.89</v>
      </c>
    </row>
    <row r="259" spans="1:6" ht="30" customHeight="1" outlineLevel="2">
      <c r="A259" s="4" t="s">
        <v>196</v>
      </c>
      <c r="B259" s="6" t="s">
        <v>13</v>
      </c>
      <c r="C259" s="9" t="s">
        <v>237</v>
      </c>
      <c r="D259" s="16" t="s">
        <v>238</v>
      </c>
      <c r="E259" s="17"/>
      <c r="F259" s="11">
        <v>1361020</v>
      </c>
    </row>
    <row r="260" spans="1:6" ht="12.75" outlineLevel="3">
      <c r="A260" s="3" t="s">
        <v>196</v>
      </c>
      <c r="B260" s="3" t="s">
        <v>13</v>
      </c>
      <c r="C260" s="8" t="s">
        <v>237</v>
      </c>
      <c r="D260" s="8" t="s">
        <v>62</v>
      </c>
      <c r="E260" s="3" t="s">
        <v>63</v>
      </c>
      <c r="F260" s="12">
        <v>1361020</v>
      </c>
    </row>
    <row r="261" spans="1:6" ht="42" customHeight="1" outlineLevel="2">
      <c r="A261" s="4" t="s">
        <v>196</v>
      </c>
      <c r="B261" s="6" t="s">
        <v>13</v>
      </c>
      <c r="C261" s="9" t="s">
        <v>239</v>
      </c>
      <c r="D261" s="16" t="s">
        <v>240</v>
      </c>
      <c r="E261" s="17"/>
      <c r="F261" s="11">
        <v>2021500</v>
      </c>
    </row>
    <row r="262" spans="1:6" ht="12.75" outlineLevel="3">
      <c r="A262" s="3" t="s">
        <v>196</v>
      </c>
      <c r="B262" s="3" t="s">
        <v>13</v>
      </c>
      <c r="C262" s="8" t="s">
        <v>239</v>
      </c>
      <c r="D262" s="8" t="s">
        <v>62</v>
      </c>
      <c r="E262" s="3" t="s">
        <v>63</v>
      </c>
      <c r="F262" s="12">
        <v>2021500</v>
      </c>
    </row>
    <row r="263" spans="1:6" ht="39.75" customHeight="1" outlineLevel="2">
      <c r="A263" s="4" t="s">
        <v>196</v>
      </c>
      <c r="B263" s="6" t="s">
        <v>13</v>
      </c>
      <c r="C263" s="9" t="s">
        <v>241</v>
      </c>
      <c r="D263" s="16" t="s">
        <v>242</v>
      </c>
      <c r="E263" s="17"/>
      <c r="F263" s="11">
        <v>1623700</v>
      </c>
    </row>
    <row r="264" spans="1:6" ht="12.75" outlineLevel="3">
      <c r="A264" s="3" t="s">
        <v>196</v>
      </c>
      <c r="B264" s="3" t="s">
        <v>13</v>
      </c>
      <c r="C264" s="8" t="s">
        <v>241</v>
      </c>
      <c r="D264" s="8" t="s">
        <v>62</v>
      </c>
      <c r="E264" s="3" t="s">
        <v>63</v>
      </c>
      <c r="F264" s="12">
        <v>1623700</v>
      </c>
    </row>
    <row r="265" spans="1:6" ht="30" customHeight="1" outlineLevel="2">
      <c r="A265" s="4" t="s">
        <v>196</v>
      </c>
      <c r="B265" s="6" t="s">
        <v>13</v>
      </c>
      <c r="C265" s="9" t="s">
        <v>243</v>
      </c>
      <c r="D265" s="16" t="s">
        <v>244</v>
      </c>
      <c r="E265" s="17"/>
      <c r="F265" s="11">
        <v>45000</v>
      </c>
    </row>
    <row r="266" spans="1:6" ht="12.75" outlineLevel="3">
      <c r="A266" s="3" t="s">
        <v>196</v>
      </c>
      <c r="B266" s="3" t="s">
        <v>13</v>
      </c>
      <c r="C266" s="8" t="s">
        <v>243</v>
      </c>
      <c r="D266" s="8" t="s">
        <v>62</v>
      </c>
      <c r="E266" s="3" t="s">
        <v>63</v>
      </c>
      <c r="F266" s="12">
        <v>45000</v>
      </c>
    </row>
    <row r="267" spans="1:6" ht="12.75" outlineLevel="2">
      <c r="A267" s="4" t="s">
        <v>196</v>
      </c>
      <c r="B267" s="6" t="s">
        <v>13</v>
      </c>
      <c r="C267" s="9" t="s">
        <v>245</v>
      </c>
      <c r="D267" s="16" t="s">
        <v>246</v>
      </c>
      <c r="E267" s="17"/>
      <c r="F267" s="11">
        <v>16230800</v>
      </c>
    </row>
    <row r="268" spans="1:6" ht="12.75" outlineLevel="3">
      <c r="A268" s="3" t="s">
        <v>196</v>
      </c>
      <c r="B268" s="3" t="s">
        <v>13</v>
      </c>
      <c r="C268" s="8" t="s">
        <v>245</v>
      </c>
      <c r="D268" s="8" t="s">
        <v>62</v>
      </c>
      <c r="E268" s="3" t="s">
        <v>63</v>
      </c>
      <c r="F268" s="12">
        <v>16230800</v>
      </c>
    </row>
    <row r="269" spans="1:6" ht="57" customHeight="1" outlineLevel="2">
      <c r="A269" s="4" t="s">
        <v>196</v>
      </c>
      <c r="B269" s="6" t="s">
        <v>13</v>
      </c>
      <c r="C269" s="9" t="s">
        <v>247</v>
      </c>
      <c r="D269" s="18" t="s">
        <v>248</v>
      </c>
      <c r="E269" s="19"/>
      <c r="F269" s="11">
        <v>133066.26</v>
      </c>
    </row>
    <row r="270" spans="1:6" ht="12.75" outlineLevel="3">
      <c r="A270" s="3" t="s">
        <v>196</v>
      </c>
      <c r="B270" s="3" t="s">
        <v>13</v>
      </c>
      <c r="C270" s="8" t="s">
        <v>247</v>
      </c>
      <c r="D270" s="8" t="s">
        <v>62</v>
      </c>
      <c r="E270" s="3" t="s">
        <v>63</v>
      </c>
      <c r="F270" s="12">
        <v>133066.26</v>
      </c>
    </row>
    <row r="271" spans="1:6" ht="44.25" customHeight="1" outlineLevel="2">
      <c r="A271" s="4" t="s">
        <v>196</v>
      </c>
      <c r="B271" s="6" t="s">
        <v>13</v>
      </c>
      <c r="C271" s="9" t="s">
        <v>249</v>
      </c>
      <c r="D271" s="16" t="s">
        <v>250</v>
      </c>
      <c r="E271" s="17"/>
      <c r="F271" s="11">
        <v>406994.37</v>
      </c>
    </row>
    <row r="272" spans="1:6" ht="74.25" customHeight="1" outlineLevel="3">
      <c r="A272" s="3" t="s">
        <v>196</v>
      </c>
      <c r="B272" s="3" t="s">
        <v>13</v>
      </c>
      <c r="C272" s="8" t="s">
        <v>249</v>
      </c>
      <c r="D272" s="8" t="s">
        <v>62</v>
      </c>
      <c r="E272" s="3" t="s">
        <v>63</v>
      </c>
      <c r="F272" s="12">
        <v>406994.37</v>
      </c>
    </row>
    <row r="273" spans="1:6" ht="24" customHeight="1" outlineLevel="2">
      <c r="A273" s="4" t="s">
        <v>196</v>
      </c>
      <c r="B273" s="6" t="s">
        <v>13</v>
      </c>
      <c r="C273" s="9" t="s">
        <v>251</v>
      </c>
      <c r="D273" s="16" t="s">
        <v>252</v>
      </c>
      <c r="E273" s="17"/>
      <c r="F273" s="11">
        <v>8116165.94</v>
      </c>
    </row>
    <row r="274" spans="1:6" ht="12.75" outlineLevel="3">
      <c r="A274" s="3" t="s">
        <v>196</v>
      </c>
      <c r="B274" s="3" t="s">
        <v>13</v>
      </c>
      <c r="C274" s="8" t="s">
        <v>251</v>
      </c>
      <c r="D274" s="8" t="s">
        <v>62</v>
      </c>
      <c r="E274" s="3" t="s">
        <v>63</v>
      </c>
      <c r="F274" s="12">
        <v>8116165.94</v>
      </c>
    </row>
    <row r="275" spans="1:6" ht="27" customHeight="1" outlineLevel="2">
      <c r="A275" s="4" t="s">
        <v>196</v>
      </c>
      <c r="B275" s="6" t="s">
        <v>13</v>
      </c>
      <c r="C275" s="9" t="s">
        <v>253</v>
      </c>
      <c r="D275" s="16" t="s">
        <v>254</v>
      </c>
      <c r="E275" s="17"/>
      <c r="F275" s="11">
        <v>7570502.2</v>
      </c>
    </row>
    <row r="276" spans="1:6" ht="12.75" outlineLevel="3">
      <c r="A276" s="3" t="s">
        <v>196</v>
      </c>
      <c r="B276" s="3" t="s">
        <v>13</v>
      </c>
      <c r="C276" s="8" t="s">
        <v>253</v>
      </c>
      <c r="D276" s="8" t="s">
        <v>62</v>
      </c>
      <c r="E276" s="3" t="s">
        <v>63</v>
      </c>
      <c r="F276" s="12">
        <v>7570502.2</v>
      </c>
    </row>
    <row r="277" spans="1:6" ht="36" customHeight="1" outlineLevel="2">
      <c r="A277" s="4" t="s">
        <v>196</v>
      </c>
      <c r="B277" s="6" t="s">
        <v>13</v>
      </c>
      <c r="C277" s="9" t="s">
        <v>255</v>
      </c>
      <c r="D277" s="16" t="s">
        <v>256</v>
      </c>
      <c r="E277" s="17"/>
      <c r="F277" s="11">
        <v>7907082.38</v>
      </c>
    </row>
    <row r="278" spans="1:6" ht="12.75" outlineLevel="3">
      <c r="A278" s="3" t="s">
        <v>196</v>
      </c>
      <c r="B278" s="3" t="s">
        <v>13</v>
      </c>
      <c r="C278" s="8" t="s">
        <v>255</v>
      </c>
      <c r="D278" s="8" t="s">
        <v>62</v>
      </c>
      <c r="E278" s="3" t="s">
        <v>63</v>
      </c>
      <c r="F278" s="12">
        <v>7907082.38</v>
      </c>
    </row>
    <row r="279" spans="1:6" ht="32.25" customHeight="1" outlineLevel="2">
      <c r="A279" s="4" t="s">
        <v>196</v>
      </c>
      <c r="B279" s="6" t="s">
        <v>13</v>
      </c>
      <c r="C279" s="9" t="s">
        <v>257</v>
      </c>
      <c r="D279" s="16" t="s">
        <v>258</v>
      </c>
      <c r="E279" s="17"/>
      <c r="F279" s="11">
        <v>13969530.6</v>
      </c>
    </row>
    <row r="280" spans="1:6" ht="12.75" outlineLevel="3">
      <c r="A280" s="3" t="s">
        <v>196</v>
      </c>
      <c r="B280" s="3" t="s">
        <v>13</v>
      </c>
      <c r="C280" s="8" t="s">
        <v>257</v>
      </c>
      <c r="D280" s="8" t="s">
        <v>62</v>
      </c>
      <c r="E280" s="3" t="s">
        <v>63</v>
      </c>
      <c r="F280" s="12">
        <v>13969530.6</v>
      </c>
    </row>
    <row r="281" spans="1:6" ht="38.25" customHeight="1" outlineLevel="2">
      <c r="A281" s="4" t="s">
        <v>196</v>
      </c>
      <c r="B281" s="6" t="s">
        <v>13</v>
      </c>
      <c r="C281" s="9" t="s">
        <v>259</v>
      </c>
      <c r="D281" s="16" t="s">
        <v>260</v>
      </c>
      <c r="E281" s="17"/>
      <c r="F281" s="11">
        <v>447433.74</v>
      </c>
    </row>
    <row r="282" spans="1:6" ht="12.75" outlineLevel="3">
      <c r="A282" s="3" t="s">
        <v>196</v>
      </c>
      <c r="B282" s="3" t="s">
        <v>13</v>
      </c>
      <c r="C282" s="8" t="s">
        <v>259</v>
      </c>
      <c r="D282" s="8" t="s">
        <v>62</v>
      </c>
      <c r="E282" s="3" t="s">
        <v>63</v>
      </c>
      <c r="F282" s="12">
        <v>447433.74</v>
      </c>
    </row>
    <row r="283" spans="1:6" ht="36" customHeight="1" outlineLevel="2">
      <c r="A283" s="4" t="s">
        <v>196</v>
      </c>
      <c r="B283" s="6" t="s">
        <v>13</v>
      </c>
      <c r="C283" s="9" t="s">
        <v>261</v>
      </c>
      <c r="D283" s="16" t="s">
        <v>262</v>
      </c>
      <c r="E283" s="17"/>
      <c r="F283" s="11">
        <v>995505.63</v>
      </c>
    </row>
    <row r="284" spans="1:6" ht="12.75" outlineLevel="3">
      <c r="A284" s="3" t="s">
        <v>196</v>
      </c>
      <c r="B284" s="3" t="s">
        <v>13</v>
      </c>
      <c r="C284" s="8" t="s">
        <v>261</v>
      </c>
      <c r="D284" s="8" t="s">
        <v>62</v>
      </c>
      <c r="E284" s="3" t="s">
        <v>63</v>
      </c>
      <c r="F284" s="12">
        <v>995505.63</v>
      </c>
    </row>
    <row r="285" spans="1:6" ht="27" customHeight="1" outlineLevel="2">
      <c r="A285" s="4" t="s">
        <v>196</v>
      </c>
      <c r="B285" s="6" t="s">
        <v>13</v>
      </c>
      <c r="C285" s="9" t="s">
        <v>263</v>
      </c>
      <c r="D285" s="16" t="s">
        <v>264</v>
      </c>
      <c r="E285" s="17"/>
      <c r="F285" s="11">
        <v>499380</v>
      </c>
    </row>
    <row r="286" spans="1:6" ht="12.75" outlineLevel="3">
      <c r="A286" s="3" t="s">
        <v>196</v>
      </c>
      <c r="B286" s="3" t="s">
        <v>13</v>
      </c>
      <c r="C286" s="8" t="s">
        <v>263</v>
      </c>
      <c r="D286" s="8" t="s">
        <v>62</v>
      </c>
      <c r="E286" s="3" t="s">
        <v>63</v>
      </c>
      <c r="F286" s="12">
        <v>499380</v>
      </c>
    </row>
    <row r="287" spans="1:6" ht="26.25" customHeight="1" outlineLevel="2">
      <c r="A287" s="4" t="s">
        <v>196</v>
      </c>
      <c r="B287" s="6" t="s">
        <v>13</v>
      </c>
      <c r="C287" s="9" t="s">
        <v>265</v>
      </c>
      <c r="D287" s="16" t="s">
        <v>266</v>
      </c>
      <c r="E287" s="17"/>
      <c r="F287" s="11">
        <f>F288</f>
        <v>0</v>
      </c>
    </row>
    <row r="288" spans="1:6" ht="12.75" outlineLevel="3">
      <c r="A288" s="3" t="s">
        <v>196</v>
      </c>
      <c r="B288" s="3" t="s">
        <v>13</v>
      </c>
      <c r="C288" s="8" t="s">
        <v>265</v>
      </c>
      <c r="D288" s="8" t="s">
        <v>267</v>
      </c>
      <c r="E288" s="3" t="s">
        <v>268</v>
      </c>
      <c r="F288" s="12">
        <v>0</v>
      </c>
    </row>
    <row r="289" spans="1:6" ht="29.25" customHeight="1" outlineLevel="2">
      <c r="A289" s="4" t="s">
        <v>196</v>
      </c>
      <c r="B289" s="6" t="s">
        <v>13</v>
      </c>
      <c r="C289" s="9" t="s">
        <v>269</v>
      </c>
      <c r="D289" s="16" t="s">
        <v>270</v>
      </c>
      <c r="E289" s="17"/>
      <c r="F289" s="11">
        <v>23566080</v>
      </c>
    </row>
    <row r="290" spans="1:6" ht="12.75" outlineLevel="3">
      <c r="A290" s="3" t="s">
        <v>196</v>
      </c>
      <c r="B290" s="3" t="s">
        <v>13</v>
      </c>
      <c r="C290" s="8" t="s">
        <v>269</v>
      </c>
      <c r="D290" s="8" t="s">
        <v>267</v>
      </c>
      <c r="E290" s="3" t="s">
        <v>268</v>
      </c>
      <c r="F290" s="12">
        <v>23566080</v>
      </c>
    </row>
    <row r="291" spans="1:6" ht="35.25" customHeight="1" outlineLevel="2">
      <c r="A291" s="4" t="s">
        <v>196</v>
      </c>
      <c r="B291" s="6" t="s">
        <v>13</v>
      </c>
      <c r="C291" s="9" t="s">
        <v>271</v>
      </c>
      <c r="D291" s="16" t="s">
        <v>272</v>
      </c>
      <c r="E291" s="17"/>
      <c r="F291" s="11">
        <v>1914432</v>
      </c>
    </row>
    <row r="292" spans="1:6" ht="12.75" outlineLevel="3">
      <c r="A292" s="3" t="s">
        <v>196</v>
      </c>
      <c r="B292" s="3" t="s">
        <v>13</v>
      </c>
      <c r="C292" s="8" t="s">
        <v>271</v>
      </c>
      <c r="D292" s="8" t="s">
        <v>267</v>
      </c>
      <c r="E292" s="3" t="s">
        <v>268</v>
      </c>
      <c r="F292" s="12">
        <v>1914432</v>
      </c>
    </row>
    <row r="293" spans="1:6" ht="35.25" customHeight="1" outlineLevel="2">
      <c r="A293" s="4" t="s">
        <v>196</v>
      </c>
      <c r="B293" s="6" t="s">
        <v>13</v>
      </c>
      <c r="C293" s="9" t="s">
        <v>273</v>
      </c>
      <c r="D293" s="16" t="s">
        <v>274</v>
      </c>
      <c r="E293" s="17"/>
      <c r="F293" s="11">
        <v>7010200</v>
      </c>
    </row>
    <row r="294" spans="1:6" ht="12.75" outlineLevel="3">
      <c r="A294" s="3" t="s">
        <v>196</v>
      </c>
      <c r="B294" s="3" t="s">
        <v>13</v>
      </c>
      <c r="C294" s="8" t="s">
        <v>273</v>
      </c>
      <c r="D294" s="8" t="s">
        <v>11</v>
      </c>
      <c r="E294" s="3" t="s">
        <v>12</v>
      </c>
      <c r="F294" s="12">
        <v>7010200</v>
      </c>
    </row>
    <row r="295" spans="1:6" ht="36.75" customHeight="1" outlineLevel="2">
      <c r="A295" s="4" t="s">
        <v>196</v>
      </c>
      <c r="B295" s="6" t="s">
        <v>13</v>
      </c>
      <c r="C295" s="9" t="s">
        <v>275</v>
      </c>
      <c r="D295" s="16" t="s">
        <v>307</v>
      </c>
      <c r="E295" s="17"/>
      <c r="F295" s="11">
        <v>2954400</v>
      </c>
    </row>
    <row r="296" spans="1:6" ht="12.75" outlineLevel="3">
      <c r="A296" s="3" t="s">
        <v>196</v>
      </c>
      <c r="B296" s="3" t="s">
        <v>13</v>
      </c>
      <c r="C296" s="8" t="s">
        <v>275</v>
      </c>
      <c r="D296" s="8" t="s">
        <v>11</v>
      </c>
      <c r="E296" s="3" t="s">
        <v>12</v>
      </c>
      <c r="F296" s="12">
        <v>2954400</v>
      </c>
    </row>
    <row r="297" spans="1:6" ht="12.75" outlineLevel="1">
      <c r="A297" s="4" t="s">
        <v>196</v>
      </c>
      <c r="B297" s="6" t="s">
        <v>19</v>
      </c>
      <c r="C297" s="9" t="s">
        <v>1</v>
      </c>
      <c r="D297" s="16" t="s">
        <v>276</v>
      </c>
      <c r="E297" s="17"/>
      <c r="F297" s="11">
        <v>11429116.71</v>
      </c>
    </row>
    <row r="298" spans="1:6" ht="39.75" customHeight="1" outlineLevel="2">
      <c r="A298" s="4" t="s">
        <v>196</v>
      </c>
      <c r="B298" s="6" t="s">
        <v>19</v>
      </c>
      <c r="C298" s="9" t="s">
        <v>277</v>
      </c>
      <c r="D298" s="16" t="s">
        <v>278</v>
      </c>
      <c r="E298" s="17"/>
      <c r="F298" s="11">
        <v>4754231.87</v>
      </c>
    </row>
    <row r="299" spans="1:6" ht="12.75" outlineLevel="3">
      <c r="A299" s="3" t="s">
        <v>196</v>
      </c>
      <c r="B299" s="3" t="s">
        <v>19</v>
      </c>
      <c r="C299" s="8" t="s">
        <v>277</v>
      </c>
      <c r="D299" s="8" t="s">
        <v>62</v>
      </c>
      <c r="E299" s="3" t="s">
        <v>63</v>
      </c>
      <c r="F299" s="12">
        <v>4754231.87</v>
      </c>
    </row>
    <row r="300" spans="1:6" ht="12.75" outlineLevel="2">
      <c r="A300" s="4" t="s">
        <v>196</v>
      </c>
      <c r="B300" s="6" t="s">
        <v>19</v>
      </c>
      <c r="C300" s="9" t="s">
        <v>279</v>
      </c>
      <c r="D300" s="16" t="s">
        <v>280</v>
      </c>
      <c r="E300" s="17"/>
      <c r="F300" s="11">
        <v>1124200</v>
      </c>
    </row>
    <row r="301" spans="1:6" ht="38.25" outlineLevel="3">
      <c r="A301" s="3" t="s">
        <v>196</v>
      </c>
      <c r="B301" s="3" t="s">
        <v>19</v>
      </c>
      <c r="C301" s="8" t="s">
        <v>279</v>
      </c>
      <c r="D301" s="8" t="s">
        <v>281</v>
      </c>
      <c r="E301" s="3" t="s">
        <v>282</v>
      </c>
      <c r="F301" s="12">
        <v>1124200</v>
      </c>
    </row>
    <row r="302" spans="1:6" ht="12.75" outlineLevel="2">
      <c r="A302" s="4" t="s">
        <v>196</v>
      </c>
      <c r="B302" s="6" t="s">
        <v>19</v>
      </c>
      <c r="C302" s="9" t="s">
        <v>283</v>
      </c>
      <c r="D302" s="16" t="s">
        <v>284</v>
      </c>
      <c r="E302" s="17"/>
      <c r="F302" s="11">
        <v>949400</v>
      </c>
    </row>
    <row r="303" spans="1:6" ht="38.25" outlineLevel="3">
      <c r="A303" s="3" t="s">
        <v>196</v>
      </c>
      <c r="B303" s="3" t="s">
        <v>19</v>
      </c>
      <c r="C303" s="8" t="s">
        <v>283</v>
      </c>
      <c r="D303" s="8" t="s">
        <v>281</v>
      </c>
      <c r="E303" s="3" t="s">
        <v>282</v>
      </c>
      <c r="F303" s="12">
        <v>949400</v>
      </c>
    </row>
    <row r="304" spans="1:6" ht="26.25" customHeight="1" outlineLevel="2">
      <c r="A304" s="4" t="s">
        <v>196</v>
      </c>
      <c r="B304" s="6" t="s">
        <v>19</v>
      </c>
      <c r="C304" s="9" t="s">
        <v>285</v>
      </c>
      <c r="D304" s="16" t="s">
        <v>286</v>
      </c>
      <c r="E304" s="17"/>
      <c r="F304" s="11">
        <v>4601284.84</v>
      </c>
    </row>
    <row r="305" spans="1:6" ht="38.25" outlineLevel="3">
      <c r="A305" s="3" t="s">
        <v>196</v>
      </c>
      <c r="B305" s="3" t="s">
        <v>19</v>
      </c>
      <c r="C305" s="8" t="s">
        <v>285</v>
      </c>
      <c r="D305" s="8" t="s">
        <v>281</v>
      </c>
      <c r="E305" s="3" t="s">
        <v>282</v>
      </c>
      <c r="F305" s="12">
        <v>4601284.84</v>
      </c>
    </row>
    <row r="306" spans="1:6" ht="12.75" outlineLevel="1">
      <c r="A306" s="4" t="s">
        <v>196</v>
      </c>
      <c r="B306" s="6" t="s">
        <v>27</v>
      </c>
      <c r="C306" s="9" t="s">
        <v>1</v>
      </c>
      <c r="D306" s="16" t="s">
        <v>287</v>
      </c>
      <c r="E306" s="17"/>
      <c r="F306" s="11">
        <v>9573097.73</v>
      </c>
    </row>
    <row r="307" spans="1:6" ht="28.5" customHeight="1" outlineLevel="2">
      <c r="A307" s="4" t="s">
        <v>196</v>
      </c>
      <c r="B307" s="6" t="s">
        <v>27</v>
      </c>
      <c r="C307" s="9" t="s">
        <v>288</v>
      </c>
      <c r="D307" s="16" t="s">
        <v>289</v>
      </c>
      <c r="E307" s="17"/>
      <c r="F307" s="11">
        <v>6745152.73</v>
      </c>
    </row>
    <row r="308" spans="1:6" ht="12.75" outlineLevel="3">
      <c r="A308" s="3" t="s">
        <v>196</v>
      </c>
      <c r="B308" s="3" t="s">
        <v>27</v>
      </c>
      <c r="C308" s="8" t="s">
        <v>288</v>
      </c>
      <c r="D308" s="8" t="s">
        <v>11</v>
      </c>
      <c r="E308" s="3" t="s">
        <v>12</v>
      </c>
      <c r="F308" s="12">
        <v>6745152.73</v>
      </c>
    </row>
    <row r="309" spans="1:6" ht="21" customHeight="1" outlineLevel="2">
      <c r="A309" s="4" t="s">
        <v>196</v>
      </c>
      <c r="B309" s="6" t="s">
        <v>27</v>
      </c>
      <c r="C309" s="9" t="s">
        <v>290</v>
      </c>
      <c r="D309" s="16" t="s">
        <v>291</v>
      </c>
      <c r="E309" s="17"/>
      <c r="F309" s="11">
        <v>1336000</v>
      </c>
    </row>
    <row r="310" spans="1:6" ht="12.75" outlineLevel="3">
      <c r="A310" s="3" t="s">
        <v>196</v>
      </c>
      <c r="B310" s="3" t="s">
        <v>27</v>
      </c>
      <c r="C310" s="8" t="s">
        <v>290</v>
      </c>
      <c r="D310" s="8" t="s">
        <v>11</v>
      </c>
      <c r="E310" s="3" t="s">
        <v>12</v>
      </c>
      <c r="F310" s="12">
        <v>1336000</v>
      </c>
    </row>
    <row r="311" spans="1:6" ht="27" customHeight="1" outlineLevel="2">
      <c r="A311" s="4" t="s">
        <v>196</v>
      </c>
      <c r="B311" s="6" t="s">
        <v>27</v>
      </c>
      <c r="C311" s="9" t="s">
        <v>292</v>
      </c>
      <c r="D311" s="16" t="s">
        <v>293</v>
      </c>
      <c r="E311" s="17"/>
      <c r="F311" s="11">
        <v>524300</v>
      </c>
    </row>
    <row r="312" spans="1:6" ht="12.75" outlineLevel="3">
      <c r="A312" s="3" t="s">
        <v>196</v>
      </c>
      <c r="B312" s="3" t="s">
        <v>27</v>
      </c>
      <c r="C312" s="8" t="s">
        <v>292</v>
      </c>
      <c r="D312" s="8" t="s">
        <v>11</v>
      </c>
      <c r="E312" s="3" t="s">
        <v>12</v>
      </c>
      <c r="F312" s="12">
        <v>524300</v>
      </c>
    </row>
    <row r="313" spans="1:6" ht="12.75" outlineLevel="2">
      <c r="A313" s="4" t="s">
        <v>196</v>
      </c>
      <c r="B313" s="6" t="s">
        <v>27</v>
      </c>
      <c r="C313" s="9" t="s">
        <v>294</v>
      </c>
      <c r="D313" s="16" t="s">
        <v>295</v>
      </c>
      <c r="E313" s="17"/>
      <c r="F313" s="11">
        <v>288000</v>
      </c>
    </row>
    <row r="314" spans="1:6" ht="12.75" outlineLevel="3">
      <c r="A314" s="3" t="s">
        <v>196</v>
      </c>
      <c r="B314" s="3" t="s">
        <v>27</v>
      </c>
      <c r="C314" s="8" t="s">
        <v>294</v>
      </c>
      <c r="D314" s="8" t="s">
        <v>267</v>
      </c>
      <c r="E314" s="3" t="s">
        <v>268</v>
      </c>
      <c r="F314" s="12">
        <v>288000</v>
      </c>
    </row>
    <row r="315" spans="1:6" ht="12.75" outlineLevel="2">
      <c r="A315" s="4" t="s">
        <v>196</v>
      </c>
      <c r="B315" s="6" t="s">
        <v>27</v>
      </c>
      <c r="C315" s="9" t="s">
        <v>296</v>
      </c>
      <c r="D315" s="16" t="s">
        <v>297</v>
      </c>
      <c r="E315" s="17"/>
      <c r="F315" s="11">
        <v>359172</v>
      </c>
    </row>
    <row r="316" spans="1:6" ht="12.75" outlineLevel="3">
      <c r="A316" s="3" t="s">
        <v>196</v>
      </c>
      <c r="B316" s="3" t="s">
        <v>27</v>
      </c>
      <c r="C316" s="8" t="s">
        <v>296</v>
      </c>
      <c r="D316" s="8" t="s">
        <v>267</v>
      </c>
      <c r="E316" s="3" t="s">
        <v>268</v>
      </c>
      <c r="F316" s="12">
        <v>359172</v>
      </c>
    </row>
    <row r="317" spans="1:6" ht="12.75" outlineLevel="2">
      <c r="A317" s="4" t="s">
        <v>196</v>
      </c>
      <c r="B317" s="6" t="s">
        <v>27</v>
      </c>
      <c r="C317" s="9" t="s">
        <v>298</v>
      </c>
      <c r="D317" s="16" t="s">
        <v>299</v>
      </c>
      <c r="E317" s="17"/>
      <c r="F317" s="11">
        <v>160000</v>
      </c>
    </row>
    <row r="318" spans="1:6" ht="12.75" outlineLevel="3">
      <c r="A318" s="3" t="s">
        <v>196</v>
      </c>
      <c r="B318" s="3" t="s">
        <v>27</v>
      </c>
      <c r="C318" s="8" t="s">
        <v>298</v>
      </c>
      <c r="D318" s="8" t="s">
        <v>267</v>
      </c>
      <c r="E318" s="3" t="s">
        <v>268</v>
      </c>
      <c r="F318" s="12">
        <v>160000</v>
      </c>
    </row>
    <row r="319" spans="1:6" ht="12.75" outlineLevel="2">
      <c r="A319" s="4" t="s">
        <v>196</v>
      </c>
      <c r="B319" s="6" t="s">
        <v>27</v>
      </c>
      <c r="C319" s="9" t="s">
        <v>300</v>
      </c>
      <c r="D319" s="16" t="s">
        <v>306</v>
      </c>
      <c r="E319" s="17"/>
      <c r="F319" s="11">
        <v>8000</v>
      </c>
    </row>
    <row r="320" spans="1:6" ht="12.75" outlineLevel="3">
      <c r="A320" s="3" t="s">
        <v>196</v>
      </c>
      <c r="B320" s="3" t="s">
        <v>27</v>
      </c>
      <c r="C320" s="8" t="s">
        <v>300</v>
      </c>
      <c r="D320" s="8" t="s">
        <v>267</v>
      </c>
      <c r="E320" s="3" t="s">
        <v>268</v>
      </c>
      <c r="F320" s="12">
        <v>8000</v>
      </c>
    </row>
    <row r="321" spans="1:6" ht="12.75" outlineLevel="2">
      <c r="A321" s="4" t="s">
        <v>196</v>
      </c>
      <c r="B321" s="6" t="s">
        <v>27</v>
      </c>
      <c r="C321" s="9" t="s">
        <v>301</v>
      </c>
      <c r="D321" s="16" t="s">
        <v>302</v>
      </c>
      <c r="E321" s="17"/>
      <c r="F321" s="11">
        <v>4743</v>
      </c>
    </row>
    <row r="322" spans="1:6" ht="12.75" outlineLevel="3">
      <c r="A322" s="3" t="s">
        <v>196</v>
      </c>
      <c r="B322" s="3" t="s">
        <v>27</v>
      </c>
      <c r="C322" s="8" t="s">
        <v>301</v>
      </c>
      <c r="D322" s="8" t="s">
        <v>303</v>
      </c>
      <c r="E322" s="3" t="s">
        <v>268</v>
      </c>
      <c r="F322" s="12">
        <v>4743</v>
      </c>
    </row>
    <row r="323" spans="1:6" ht="12.75" outlineLevel="2">
      <c r="A323" s="4" t="s">
        <v>196</v>
      </c>
      <c r="B323" s="6" t="s">
        <v>27</v>
      </c>
      <c r="C323" s="9" t="s">
        <v>304</v>
      </c>
      <c r="D323" s="16" t="s">
        <v>305</v>
      </c>
      <c r="E323" s="17"/>
      <c r="F323" s="11">
        <v>147730</v>
      </c>
    </row>
    <row r="324" spans="1:6" ht="12.75" outlineLevel="3">
      <c r="A324" s="3" t="s">
        <v>196</v>
      </c>
      <c r="B324" s="3" t="s">
        <v>27</v>
      </c>
      <c r="C324" s="8" t="s">
        <v>304</v>
      </c>
      <c r="D324" s="8" t="s">
        <v>267</v>
      </c>
      <c r="E324" s="3" t="s">
        <v>268</v>
      </c>
      <c r="F324" s="12">
        <v>147730</v>
      </c>
    </row>
    <row r="325" spans="1:6" ht="13.5">
      <c r="A325" s="5" t="s">
        <v>1</v>
      </c>
      <c r="B325" s="7"/>
      <c r="C325" s="10"/>
      <c r="D325" s="10"/>
      <c r="E325" s="7"/>
      <c r="F325" s="13">
        <f>F5+F40+F59+F67+F109+F116+F168+F187+F227</f>
        <v>614775130.6700001</v>
      </c>
    </row>
    <row r="326" spans="1:6" ht="42.75" customHeight="1">
      <c r="A326" s="15" t="s">
        <v>308</v>
      </c>
      <c r="B326" s="15"/>
      <c r="C326" s="15"/>
      <c r="D326" s="15"/>
      <c r="E326" s="15"/>
      <c r="F326" s="15"/>
    </row>
    <row r="327" ht="42.75" customHeight="1">
      <c r="A327" s="1"/>
    </row>
  </sheetData>
  <mergeCells count="178">
    <mergeCell ref="E1:F1"/>
    <mergeCell ref="A2:F2"/>
    <mergeCell ref="D114:E114"/>
    <mergeCell ref="D105:E105"/>
    <mergeCell ref="D107:E107"/>
    <mergeCell ref="D109:E109"/>
    <mergeCell ref="D110:E110"/>
    <mergeCell ref="D101:E101"/>
    <mergeCell ref="D103:E103"/>
    <mergeCell ref="D111:E111"/>
    <mergeCell ref="D113:E113"/>
    <mergeCell ref="D94:E94"/>
    <mergeCell ref="D96:E96"/>
    <mergeCell ref="D98:E98"/>
    <mergeCell ref="D99:E99"/>
    <mergeCell ref="D85:E85"/>
    <mergeCell ref="D88:E88"/>
    <mergeCell ref="D90:E90"/>
    <mergeCell ref="D92:E92"/>
    <mergeCell ref="D78:E78"/>
    <mergeCell ref="D80:E80"/>
    <mergeCell ref="D82:E82"/>
    <mergeCell ref="D84:E84"/>
    <mergeCell ref="D71:E71"/>
    <mergeCell ref="D73:E73"/>
    <mergeCell ref="D75:E75"/>
    <mergeCell ref="D77:E77"/>
    <mergeCell ref="D65:E65"/>
    <mergeCell ref="D67:E67"/>
    <mergeCell ref="D68:E68"/>
    <mergeCell ref="D69:E69"/>
    <mergeCell ref="D59:E59"/>
    <mergeCell ref="D60:E60"/>
    <mergeCell ref="D61:E61"/>
    <mergeCell ref="D63:E63"/>
    <mergeCell ref="D52:E52"/>
    <mergeCell ref="D54:E54"/>
    <mergeCell ref="D56:E56"/>
    <mergeCell ref="D57:E57"/>
    <mergeCell ref="D44:E44"/>
    <mergeCell ref="D46:E46"/>
    <mergeCell ref="D48:E48"/>
    <mergeCell ref="D50:E50"/>
    <mergeCell ref="D38:E38"/>
    <mergeCell ref="D40:E40"/>
    <mergeCell ref="D41:E41"/>
    <mergeCell ref="D42:E42"/>
    <mergeCell ref="D31:E31"/>
    <mergeCell ref="D33:E33"/>
    <mergeCell ref="D34:E34"/>
    <mergeCell ref="D36:E36"/>
    <mergeCell ref="D24:E24"/>
    <mergeCell ref="D26:E26"/>
    <mergeCell ref="D28:E28"/>
    <mergeCell ref="D30:E30"/>
    <mergeCell ref="D5:E5"/>
    <mergeCell ref="D6:E6"/>
    <mergeCell ref="D7:E7"/>
    <mergeCell ref="D9:E9"/>
    <mergeCell ref="D10:E10"/>
    <mergeCell ref="D12:E12"/>
    <mergeCell ref="D116:E116"/>
    <mergeCell ref="D117:E117"/>
    <mergeCell ref="D14:E14"/>
    <mergeCell ref="D15:E15"/>
    <mergeCell ref="D17:E17"/>
    <mergeCell ref="D19:E19"/>
    <mergeCell ref="D21:E21"/>
    <mergeCell ref="D23:E23"/>
    <mergeCell ref="D118:E118"/>
    <mergeCell ref="D122:E122"/>
    <mergeCell ref="D124:E124"/>
    <mergeCell ref="D125:E125"/>
    <mergeCell ref="D130:E130"/>
    <mergeCell ref="D132:E132"/>
    <mergeCell ref="D134:E134"/>
    <mergeCell ref="D136:E136"/>
    <mergeCell ref="D138:E138"/>
    <mergeCell ref="D141:E141"/>
    <mergeCell ref="D143:E143"/>
    <mergeCell ref="D145:E145"/>
    <mergeCell ref="D148:E148"/>
    <mergeCell ref="D150:E150"/>
    <mergeCell ref="D152:E152"/>
    <mergeCell ref="D153:E153"/>
    <mergeCell ref="D156:E156"/>
    <mergeCell ref="D158:E158"/>
    <mergeCell ref="D160:E160"/>
    <mergeCell ref="D161:E161"/>
    <mergeCell ref="D163:E163"/>
    <mergeCell ref="D165:E165"/>
    <mergeCell ref="D168:E168"/>
    <mergeCell ref="D169:E169"/>
    <mergeCell ref="D170:E170"/>
    <mergeCell ref="D172:E172"/>
    <mergeCell ref="D174:E174"/>
    <mergeCell ref="D176:E176"/>
    <mergeCell ref="D178:E178"/>
    <mergeCell ref="D180:E180"/>
    <mergeCell ref="D182:E182"/>
    <mergeCell ref="D183:E183"/>
    <mergeCell ref="D185:E185"/>
    <mergeCell ref="D187:E187"/>
    <mergeCell ref="D188:E188"/>
    <mergeCell ref="D189:E189"/>
    <mergeCell ref="D192:E192"/>
    <mergeCell ref="D194:E194"/>
    <mergeCell ref="D195:E195"/>
    <mergeCell ref="D197:E197"/>
    <mergeCell ref="D199:E199"/>
    <mergeCell ref="D200:E200"/>
    <mergeCell ref="D202:E202"/>
    <mergeCell ref="D203:E203"/>
    <mergeCell ref="D205:E205"/>
    <mergeCell ref="D207:E207"/>
    <mergeCell ref="D208:E208"/>
    <mergeCell ref="D210:E210"/>
    <mergeCell ref="D211:E211"/>
    <mergeCell ref="D214:E214"/>
    <mergeCell ref="D216:E216"/>
    <mergeCell ref="D217:E217"/>
    <mergeCell ref="D219:E219"/>
    <mergeCell ref="D221:E221"/>
    <mergeCell ref="D223:E223"/>
    <mergeCell ref="D225:E225"/>
    <mergeCell ref="D227:E227"/>
    <mergeCell ref="D228:E228"/>
    <mergeCell ref="D229:E229"/>
    <mergeCell ref="D231:E231"/>
    <mergeCell ref="D232:E232"/>
    <mergeCell ref="D234:E234"/>
    <mergeCell ref="D236:E236"/>
    <mergeCell ref="D237:E237"/>
    <mergeCell ref="D239:E239"/>
    <mergeCell ref="D241:E241"/>
    <mergeCell ref="D243:E243"/>
    <mergeCell ref="D245:E245"/>
    <mergeCell ref="D247:E247"/>
    <mergeCell ref="D249:E249"/>
    <mergeCell ref="D251:E251"/>
    <mergeCell ref="D253:E253"/>
    <mergeCell ref="D255:E255"/>
    <mergeCell ref="D257:E257"/>
    <mergeCell ref="D259:E259"/>
    <mergeCell ref="D261:E261"/>
    <mergeCell ref="D263:E263"/>
    <mergeCell ref="D265:E265"/>
    <mergeCell ref="D267:E267"/>
    <mergeCell ref="D269:E269"/>
    <mergeCell ref="D271:E271"/>
    <mergeCell ref="D273:E273"/>
    <mergeCell ref="D275:E275"/>
    <mergeCell ref="D277:E277"/>
    <mergeCell ref="D279:E279"/>
    <mergeCell ref="D281:E281"/>
    <mergeCell ref="D283:E283"/>
    <mergeCell ref="D285:E285"/>
    <mergeCell ref="D287:E287"/>
    <mergeCell ref="D289:E289"/>
    <mergeCell ref="D291:E291"/>
    <mergeCell ref="D293:E293"/>
    <mergeCell ref="D295:E295"/>
    <mergeCell ref="D297:E297"/>
    <mergeCell ref="D298:E298"/>
    <mergeCell ref="D300:E300"/>
    <mergeCell ref="D302:E302"/>
    <mergeCell ref="D304:E304"/>
    <mergeCell ref="D306:E306"/>
    <mergeCell ref="D307:E307"/>
    <mergeCell ref="D309:E309"/>
    <mergeCell ref="D311:E311"/>
    <mergeCell ref="D313:E313"/>
    <mergeCell ref="D315:E315"/>
    <mergeCell ref="A326:F326"/>
    <mergeCell ref="D317:E317"/>
    <mergeCell ref="D319:E319"/>
    <mergeCell ref="D321:E321"/>
    <mergeCell ref="D323:E32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2009-09-17T08:55:34Z</cp:lastPrinted>
  <dcterms:created xsi:type="dcterms:W3CDTF">2002-03-11T10:22:12Z</dcterms:created>
  <dcterms:modified xsi:type="dcterms:W3CDTF">2009-10-07T05:37:12Z</dcterms:modified>
  <cp:category/>
  <cp:version/>
  <cp:contentType/>
  <cp:contentStatus/>
</cp:coreProperties>
</file>